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0A7EC430-9464-4DB6-9FA2-A9AEA8FCC3C3}" xr6:coauthVersionLast="47" xr6:coauthVersionMax="47" xr10:uidLastSave="{00000000-0000-0000-0000-000000000000}"/>
  <bookViews>
    <workbookView xWindow="-120" yWindow="-120" windowWidth="24240" windowHeight="13140" xr2:uid="{7E465879-B4B1-498C-B1D2-E5D956287EF0}"/>
  </bookViews>
  <sheets>
    <sheet name="T 3.0c  IVG, ING, PostMSW" sheetId="1" r:id="rId1"/>
  </sheets>
  <externalReferences>
    <externalReference r:id="rId2"/>
    <externalReference r:id="rId3"/>
    <externalReference r:id="rId4"/>
  </externalReferences>
  <definedNames>
    <definedName name="_xlnm.Print_Area" localSheetId="0">'T 3.0c  IVG, ING, PostMSW'!$A$1:$W$101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8" i="1" l="1"/>
  <c r="S48" i="1"/>
  <c r="S33" i="1"/>
  <c r="U33" i="1"/>
  <c r="S34" i="1"/>
  <c r="U34" i="1"/>
  <c r="S35" i="1"/>
  <c r="U35" i="1"/>
  <c r="S36" i="1"/>
  <c r="U36" i="1"/>
  <c r="S37" i="1"/>
  <c r="U37" i="1"/>
  <c r="S38" i="1"/>
  <c r="U38" i="1"/>
  <c r="S39" i="1"/>
  <c r="U39" i="1"/>
  <c r="U32" i="1"/>
  <c r="S32" i="1"/>
  <c r="N36" i="1"/>
  <c r="U12" i="1"/>
  <c r="U13" i="1"/>
  <c r="U14" i="1"/>
  <c r="U15" i="1"/>
  <c r="U16" i="1"/>
  <c r="U17" i="1"/>
  <c r="U18" i="1"/>
  <c r="U19" i="1"/>
  <c r="U20" i="1"/>
  <c r="U21" i="1"/>
  <c r="U22" i="1"/>
  <c r="U11" i="1"/>
  <c r="S12" i="1"/>
  <c r="S13" i="1"/>
  <c r="S14" i="1"/>
  <c r="S15" i="1"/>
  <c r="S16" i="1"/>
  <c r="S17" i="1"/>
  <c r="S18" i="1"/>
  <c r="S19" i="1"/>
  <c r="S20" i="1"/>
  <c r="S21" i="1"/>
  <c r="S22" i="1"/>
  <c r="S11" i="1"/>
  <c r="S24" i="1"/>
  <c r="L91" i="1"/>
  <c r="N91" i="1"/>
  <c r="P91" i="1"/>
  <c r="L92" i="1"/>
  <c r="N92" i="1"/>
  <c r="P92" i="1"/>
  <c r="P90" i="1"/>
  <c r="N90" i="1"/>
  <c r="L90" i="1"/>
  <c r="L49" i="1"/>
  <c r="N49" i="1"/>
  <c r="P49" i="1"/>
  <c r="L50" i="1"/>
  <c r="N50" i="1"/>
  <c r="P50" i="1"/>
  <c r="L51" i="1"/>
  <c r="N51" i="1"/>
  <c r="P51" i="1"/>
  <c r="L52" i="1"/>
  <c r="N52" i="1"/>
  <c r="P52" i="1"/>
  <c r="L53" i="1"/>
  <c r="N53" i="1"/>
  <c r="P53" i="1"/>
  <c r="L54" i="1"/>
  <c r="N54" i="1"/>
  <c r="P54" i="1"/>
  <c r="L55" i="1"/>
  <c r="N55" i="1"/>
  <c r="P55" i="1"/>
  <c r="L56" i="1"/>
  <c r="N56" i="1"/>
  <c r="P56" i="1"/>
  <c r="L57" i="1"/>
  <c r="N57" i="1"/>
  <c r="P57" i="1"/>
  <c r="L58" i="1"/>
  <c r="N58" i="1"/>
  <c r="P58" i="1"/>
  <c r="L59" i="1"/>
  <c r="N59" i="1"/>
  <c r="P59" i="1"/>
  <c r="L60" i="1"/>
  <c r="N60" i="1"/>
  <c r="P60" i="1"/>
  <c r="L61" i="1"/>
  <c r="N61" i="1"/>
  <c r="P61" i="1"/>
  <c r="L62" i="1"/>
  <c r="N62" i="1"/>
  <c r="P62" i="1"/>
  <c r="L63" i="1"/>
  <c r="N63" i="1"/>
  <c r="P63" i="1"/>
  <c r="L64" i="1"/>
  <c r="N64" i="1"/>
  <c r="P64" i="1"/>
  <c r="L65" i="1"/>
  <c r="N65" i="1"/>
  <c r="P65" i="1"/>
  <c r="L66" i="1"/>
  <c r="N66" i="1"/>
  <c r="P66" i="1"/>
  <c r="L67" i="1"/>
  <c r="N67" i="1"/>
  <c r="P67" i="1"/>
  <c r="L68" i="1"/>
  <c r="N68" i="1"/>
  <c r="P68" i="1"/>
  <c r="L69" i="1"/>
  <c r="N69" i="1"/>
  <c r="P69" i="1"/>
  <c r="L70" i="1"/>
  <c r="N70" i="1"/>
  <c r="P70" i="1"/>
  <c r="L71" i="1"/>
  <c r="N71" i="1"/>
  <c r="P71" i="1"/>
  <c r="L72" i="1"/>
  <c r="N72" i="1"/>
  <c r="P72" i="1"/>
  <c r="L73" i="1"/>
  <c r="N73" i="1"/>
  <c r="P73" i="1"/>
  <c r="L74" i="1"/>
  <c r="N74" i="1"/>
  <c r="P74" i="1"/>
  <c r="L75" i="1"/>
  <c r="N75" i="1"/>
  <c r="P75" i="1"/>
  <c r="L76" i="1"/>
  <c r="N76" i="1"/>
  <c r="P76" i="1"/>
  <c r="L77" i="1"/>
  <c r="N77" i="1"/>
  <c r="P77" i="1"/>
  <c r="L78" i="1"/>
  <c r="N78" i="1"/>
  <c r="P78" i="1"/>
  <c r="L79" i="1"/>
  <c r="N79" i="1"/>
  <c r="P79" i="1"/>
  <c r="L80" i="1"/>
  <c r="N80" i="1"/>
  <c r="P80" i="1"/>
  <c r="L81" i="1"/>
  <c r="N81" i="1"/>
  <c r="P81" i="1"/>
  <c r="P48" i="1"/>
  <c r="N48" i="1"/>
  <c r="L48" i="1"/>
  <c r="L33" i="1"/>
  <c r="N33" i="1"/>
  <c r="P33" i="1"/>
  <c r="L34" i="1"/>
  <c r="N34" i="1"/>
  <c r="P34" i="1"/>
  <c r="L35" i="1"/>
  <c r="N35" i="1"/>
  <c r="P35" i="1"/>
  <c r="L36" i="1"/>
  <c r="P36" i="1"/>
  <c r="L37" i="1"/>
  <c r="N37" i="1"/>
  <c r="P37" i="1"/>
  <c r="L38" i="1"/>
  <c r="N38" i="1"/>
  <c r="P38" i="1"/>
  <c r="L39" i="1"/>
  <c r="N39" i="1"/>
  <c r="P39" i="1"/>
  <c r="P32" i="1"/>
  <c r="N32" i="1"/>
  <c r="L32" i="1"/>
  <c r="L12" i="1"/>
  <c r="N12" i="1"/>
  <c r="P12" i="1"/>
  <c r="L13" i="1"/>
  <c r="N13" i="1"/>
  <c r="P13" i="1"/>
  <c r="L14" i="1"/>
  <c r="N14" i="1"/>
  <c r="P14" i="1"/>
  <c r="L15" i="1"/>
  <c r="N15" i="1"/>
  <c r="P15" i="1"/>
  <c r="L16" i="1"/>
  <c r="N16" i="1"/>
  <c r="P16" i="1"/>
  <c r="L17" i="1"/>
  <c r="N17" i="1"/>
  <c r="P17" i="1"/>
  <c r="L18" i="1"/>
  <c r="N18" i="1"/>
  <c r="P18" i="1"/>
  <c r="L19" i="1"/>
  <c r="N19" i="1"/>
  <c r="P19" i="1"/>
  <c r="L20" i="1"/>
  <c r="N20" i="1"/>
  <c r="P20" i="1"/>
  <c r="L21" i="1"/>
  <c r="N21" i="1"/>
  <c r="P21" i="1"/>
  <c r="L22" i="1"/>
  <c r="N22" i="1"/>
  <c r="P22" i="1"/>
  <c r="P11" i="1"/>
  <c r="N11" i="1"/>
  <c r="L11" i="1"/>
  <c r="E13" i="1"/>
  <c r="G13" i="1"/>
  <c r="I13" i="1"/>
  <c r="E14" i="1"/>
  <c r="G14" i="1"/>
  <c r="I14" i="1"/>
  <c r="E15" i="1"/>
  <c r="G15" i="1"/>
  <c r="I15" i="1"/>
  <c r="E16" i="1"/>
  <c r="G16" i="1"/>
  <c r="I16" i="1"/>
  <c r="E17" i="1"/>
  <c r="G17" i="1"/>
  <c r="I17" i="1"/>
  <c r="E18" i="1"/>
  <c r="G18" i="1"/>
  <c r="I18" i="1"/>
  <c r="E19" i="1"/>
  <c r="G19" i="1"/>
  <c r="I19" i="1"/>
  <c r="E20" i="1"/>
  <c r="G20" i="1"/>
  <c r="I20" i="1"/>
  <c r="E21" i="1"/>
  <c r="G21" i="1"/>
  <c r="I21" i="1"/>
  <c r="E22" i="1"/>
  <c r="G22" i="1"/>
  <c r="I22" i="1"/>
  <c r="E12" i="1"/>
  <c r="G12" i="1"/>
  <c r="I12" i="1"/>
  <c r="I11" i="1"/>
  <c r="G11" i="1"/>
  <c r="E11" i="1"/>
  <c r="I92" i="1"/>
  <c r="G92" i="1"/>
  <c r="E92" i="1"/>
  <c r="I91" i="1"/>
  <c r="G91" i="1"/>
  <c r="E91" i="1"/>
  <c r="E90" i="1"/>
  <c r="G90" i="1"/>
  <c r="I90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48" i="1"/>
  <c r="I33" i="1"/>
  <c r="I34" i="1"/>
  <c r="I35" i="1"/>
  <c r="I36" i="1"/>
  <c r="I37" i="1"/>
  <c r="I38" i="1"/>
  <c r="I39" i="1"/>
  <c r="I32" i="1"/>
  <c r="G33" i="1"/>
  <c r="G34" i="1"/>
  <c r="G35" i="1"/>
  <c r="G36" i="1"/>
  <c r="G37" i="1"/>
  <c r="G38" i="1"/>
  <c r="G39" i="1"/>
  <c r="G32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48" i="1"/>
  <c r="E33" i="1"/>
  <c r="E34" i="1"/>
  <c r="E35" i="1"/>
  <c r="E36" i="1"/>
  <c r="E37" i="1"/>
  <c r="E38" i="1"/>
  <c r="E39" i="1"/>
  <c r="E32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48" i="1"/>
  <c r="G24" i="1"/>
  <c r="U95" i="1"/>
  <c r="S95" i="1"/>
  <c r="P95" i="1"/>
  <c r="N95" i="1"/>
  <c r="L95" i="1"/>
  <c r="I95" i="1"/>
  <c r="G95" i="1"/>
  <c r="E95" i="1"/>
  <c r="U24" i="1"/>
  <c r="S98" i="1"/>
  <c r="U98" i="1"/>
  <c r="N24" i="1"/>
  <c r="N98" i="1"/>
  <c r="L24" i="1"/>
  <c r="L98" i="1"/>
  <c r="P24" i="1"/>
  <c r="P98" i="1"/>
  <c r="G98" i="1"/>
  <c r="I24" i="1"/>
  <c r="I98" i="1"/>
  <c r="E24" i="1"/>
  <c r="E98" i="1"/>
</calcChain>
</file>

<file path=xl/sharedStrings.xml><?xml version="1.0" encoding="utf-8"?>
<sst xmlns="http://schemas.openxmlformats.org/spreadsheetml/2006/main" count="219" uniqueCount="144">
  <si>
    <t xml:space="preserve"> </t>
  </si>
  <si>
    <t>Public 4-Year</t>
  </si>
  <si>
    <t xml:space="preserve">     Illinois Veteran    </t>
  </si>
  <si>
    <t xml:space="preserve">Illinois National Guard </t>
  </si>
  <si>
    <t>Grant Program</t>
  </si>
  <si>
    <t>MAP</t>
  </si>
  <si>
    <t>Amount Paid</t>
  </si>
  <si>
    <t>Amount Waived</t>
  </si>
  <si>
    <t>Code</t>
  </si>
  <si>
    <t>Institution</t>
  </si>
  <si>
    <t xml:space="preserve"> # Awards</t>
  </si>
  <si>
    <t>By ISAC</t>
  </si>
  <si>
    <t>By School</t>
  </si>
  <si>
    <t>010</t>
  </si>
  <si>
    <t>Chicago State University</t>
  </si>
  <si>
    <t>014</t>
  </si>
  <si>
    <t>Eastern Illinois University</t>
  </si>
  <si>
    <t>129</t>
  </si>
  <si>
    <t>Governors State University</t>
  </si>
  <si>
    <t>022</t>
  </si>
  <si>
    <t>Illinois State University</t>
  </si>
  <si>
    <t>079</t>
  </si>
  <si>
    <t>Northeastern Illinois University</t>
  </si>
  <si>
    <t>045</t>
  </si>
  <si>
    <t>Northern Illinois University</t>
  </si>
  <si>
    <t>060</t>
  </si>
  <si>
    <t>Southern Illinois University Carbondale</t>
  </si>
  <si>
    <t>070</t>
  </si>
  <si>
    <t>Southern Illinois University Edwardsville</t>
  </si>
  <si>
    <t>064</t>
  </si>
  <si>
    <t>University of Illinois Chicago</t>
  </si>
  <si>
    <t>127</t>
  </si>
  <si>
    <t>University of Illinois Springfield</t>
  </si>
  <si>
    <t>065</t>
  </si>
  <si>
    <t>066</t>
  </si>
  <si>
    <t>Western Illinois University</t>
  </si>
  <si>
    <t>Total Public 4-Year</t>
  </si>
  <si>
    <t>Public 2-Year</t>
  </si>
  <si>
    <t>103</t>
  </si>
  <si>
    <t>Black Hawk College</t>
  </si>
  <si>
    <t>106</t>
  </si>
  <si>
    <t>Carl Sandburg College</t>
  </si>
  <si>
    <t>032</t>
  </si>
  <si>
    <t>College of Dupage</t>
  </si>
  <si>
    <t>074</t>
  </si>
  <si>
    <t>College of Lake County</t>
  </si>
  <si>
    <t>012</t>
  </si>
  <si>
    <t>Danville Area Community College</t>
  </si>
  <si>
    <t>015</t>
  </si>
  <si>
    <t>Elgin Community College</t>
  </si>
  <si>
    <t>114</t>
  </si>
  <si>
    <t>Harold Washington College</t>
  </si>
  <si>
    <t>Public 2-Year, continued</t>
  </si>
  <si>
    <t>087</t>
  </si>
  <si>
    <t>Harper College</t>
  </si>
  <si>
    <t>110</t>
  </si>
  <si>
    <t>Harry S. Truman College</t>
  </si>
  <si>
    <t>124</t>
  </si>
  <si>
    <t>Heartland Community College</t>
  </si>
  <si>
    <t>084</t>
  </si>
  <si>
    <t>Highland Community College</t>
  </si>
  <si>
    <t>056</t>
  </si>
  <si>
    <t>Illinois Central College</t>
  </si>
  <si>
    <t>028</t>
  </si>
  <si>
    <t>Illinois Valley Community College</t>
  </si>
  <si>
    <t>122</t>
  </si>
  <si>
    <t>John A. Logan College</t>
  </si>
  <si>
    <t>140</t>
  </si>
  <si>
    <t>John Wood Community College</t>
  </si>
  <si>
    <t>024</t>
  </si>
  <si>
    <t>037</t>
  </si>
  <si>
    <t>Kankakee Community College</t>
  </si>
  <si>
    <t>008</t>
  </si>
  <si>
    <t>Kaskaskia College</t>
  </si>
  <si>
    <t>116</t>
  </si>
  <si>
    <t>Kennedy King College</t>
  </si>
  <si>
    <t>009</t>
  </si>
  <si>
    <t>Kishwaukee College</t>
  </si>
  <si>
    <t>105</t>
  </si>
  <si>
    <t>Lake Land College</t>
  </si>
  <si>
    <t>131</t>
  </si>
  <si>
    <t>Lewis &amp; Clark Community College</t>
  </si>
  <si>
    <t>118</t>
  </si>
  <si>
    <t>Lincoln Land Community College</t>
  </si>
  <si>
    <t>112</t>
  </si>
  <si>
    <t>Malcolm X College</t>
  </si>
  <si>
    <t>120</t>
  </si>
  <si>
    <t>McHenry County College</t>
  </si>
  <si>
    <t>121</t>
  </si>
  <si>
    <t>Moraine Valley Community College</t>
  </si>
  <si>
    <t>040</t>
  </si>
  <si>
    <t>Morton College</t>
  </si>
  <si>
    <t>130</t>
  </si>
  <si>
    <t>Oakton Community College</t>
  </si>
  <si>
    <t>115</t>
  </si>
  <si>
    <t>Olive-Harvey College</t>
  </si>
  <si>
    <t>108</t>
  </si>
  <si>
    <t>107</t>
  </si>
  <si>
    <t>Parkland College</t>
  </si>
  <si>
    <t>073</t>
  </si>
  <si>
    <t>Prairie State College</t>
  </si>
  <si>
    <t>041</t>
  </si>
  <si>
    <t>Rend Lake College</t>
  </si>
  <si>
    <t>111</t>
  </si>
  <si>
    <t>Richard J. Daley College</t>
  </si>
  <si>
    <t>133</t>
  </si>
  <si>
    <t>Richland Community College</t>
  </si>
  <si>
    <t>085</t>
  </si>
  <si>
    <t>Rock Valley College</t>
  </si>
  <si>
    <t>088</t>
  </si>
  <si>
    <t>Sauk Valley Community College</t>
  </si>
  <si>
    <t>075</t>
  </si>
  <si>
    <t>Shawnee Community College</t>
  </si>
  <si>
    <t>063</t>
  </si>
  <si>
    <t>South Suburban College of Cook County</t>
  </si>
  <si>
    <t>078</t>
  </si>
  <si>
    <t>Southeastern Illinois College</t>
  </si>
  <si>
    <t>004</t>
  </si>
  <si>
    <t>Southwestern Illinois College</t>
  </si>
  <si>
    <t>077</t>
  </si>
  <si>
    <t>Spoon River College</t>
  </si>
  <si>
    <t>047</t>
  </si>
  <si>
    <t>Triton College</t>
  </si>
  <si>
    <t>096</t>
  </si>
  <si>
    <t>Waubonsee Community College</t>
  </si>
  <si>
    <t>117</t>
  </si>
  <si>
    <t>Wilbur Wright College</t>
  </si>
  <si>
    <t>Total Public 2-Year</t>
  </si>
  <si>
    <t>Grand Total</t>
  </si>
  <si>
    <t>Joliet Junior College</t>
  </si>
  <si>
    <t>Illinois Eastern Community Colleges</t>
  </si>
  <si>
    <t xml:space="preserve">The Illinois Community College Board (ICCB) receives an appropriation to reimburse Illinois community colleges </t>
  </si>
  <si>
    <t>for tuition and fees waived by the schools under the IVG and ING programs.</t>
  </si>
  <si>
    <t xml:space="preserve">Illinois Veteran Grant Program, Illinois National Guard Grant Program, </t>
  </si>
  <si>
    <t># Awards</t>
  </si>
  <si>
    <t>$ Payout</t>
  </si>
  <si>
    <t>Post MSW Social Work</t>
  </si>
  <si>
    <t>License Program</t>
  </si>
  <si>
    <t>and the Post MSW Social Work Professional Educator License Scholarship Program</t>
  </si>
  <si>
    <t>Table 3.0c, IVG, ING, Post MSW Awards and Payout/Waivers by Institution, continued</t>
  </si>
  <si>
    <t>University of Illinois Urbana-Champaign</t>
  </si>
  <si>
    <t>Table 3.0c of the 2024 Data Book</t>
  </si>
  <si>
    <t>FY2024 Awards and Payout/Waivers by Institution</t>
  </si>
  <si>
    <t>2024 ISAC Data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</si>
</sst>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000"/>
    <numFmt numFmtId="165" formatCode="&quot;$&quot;#,##0"/>
    <numFmt numFmtId="166" formatCode="&quot;$&quot;#,##0_);\(&quot;$&quot;\(#,##0\);_(&quot;-&quot;_);_(@_)"/>
    <numFmt numFmtId="167" formatCode="_(* #,##0_);_(* \(#,##0\);_(* &quot;-&quot;??_);_(@_)"/>
    <numFmt numFmtId="168" formatCode="#,##0;\(\(#,##0\);_(&quot;-&quot;_);_(@_)"/>
  </numFmts>
  <fonts count="1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9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0" fillId="0" borderId="0"/>
    <xf numFmtId="0" fontId="2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Fill="1" applyBorder="1" applyProtection="1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Border="1" applyProtection="1"/>
    <xf numFmtId="0" fontId="2" fillId="0" borderId="0" xfId="0" applyFont="1" applyBorder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Border="1" applyProtection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Continuous"/>
    </xf>
    <xf numFmtId="0" fontId="3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3" fontId="2" fillId="0" borderId="0" xfId="0" applyNumberFormat="1" applyFont="1"/>
    <xf numFmtId="165" fontId="0" fillId="0" borderId="0" xfId="0" applyNumberFormat="1"/>
    <xf numFmtId="5" fontId="2" fillId="0" borderId="0" xfId="0" applyNumberFormat="1" applyFont="1" applyProtection="1"/>
    <xf numFmtId="5" fontId="2" fillId="0" borderId="1" xfId="0" applyNumberFormat="1" applyFont="1" applyBorder="1" applyAlignment="1" applyProtection="1">
      <alignment horizontal="right"/>
    </xf>
    <xf numFmtId="165" fontId="2" fillId="0" borderId="0" xfId="0" applyNumberFormat="1" applyFont="1" applyFill="1"/>
    <xf numFmtId="0" fontId="6" fillId="0" borderId="0" xfId="0" applyFont="1"/>
    <xf numFmtId="3" fontId="6" fillId="0" borderId="0" xfId="0" applyNumberFormat="1" applyFont="1" applyFill="1"/>
    <xf numFmtId="5" fontId="6" fillId="0" borderId="0" xfId="0" applyNumberFormat="1" applyFont="1" applyProtection="1"/>
    <xf numFmtId="165" fontId="6" fillId="0" borderId="0" xfId="0" applyNumberFormat="1" applyFont="1"/>
    <xf numFmtId="5" fontId="6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Border="1" applyProtection="1"/>
    <xf numFmtId="0" fontId="9" fillId="0" borderId="0" xfId="0" applyFont="1" applyAlignment="1">
      <alignment horizontal="left" indent="2"/>
    </xf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3" fontId="6" fillId="0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5" fontId="6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1" fillId="0" borderId="0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wrapText="1"/>
    </xf>
    <xf numFmtId="5" fontId="2" fillId="0" borderId="0" xfId="0" applyNumberFormat="1" applyFont="1"/>
    <xf numFmtId="1" fontId="11" fillId="0" borderId="0" xfId="1" applyNumberFormat="1" applyFont="1" applyBorder="1" applyAlignment="1">
      <alignment horizontal="right" wrapText="1"/>
    </xf>
    <xf numFmtId="166" fontId="2" fillId="0" borderId="0" xfId="0" applyNumberFormat="1" applyFont="1" applyProtection="1"/>
    <xf numFmtId="166" fontId="2" fillId="0" borderId="0" xfId="0" applyNumberFormat="1" applyFont="1"/>
    <xf numFmtId="0" fontId="0" fillId="0" borderId="0" xfId="0" applyAlignment="1">
      <alignment horizontal="centerContinuous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/>
    </xf>
    <xf numFmtId="0" fontId="6" fillId="0" borderId="0" xfId="0" applyFont="1" applyFill="1" applyAlignment="1"/>
    <xf numFmtId="0" fontId="0" fillId="0" borderId="0" xfId="0" applyFill="1" applyAlignment="1"/>
    <xf numFmtId="167" fontId="0" fillId="0" borderId="0" xfId="3" applyNumberFormat="1" applyFont="1"/>
    <xf numFmtId="41" fontId="11" fillId="0" borderId="0" xfId="1" applyNumberFormat="1" applyFont="1" applyBorder="1" applyAlignment="1">
      <alignment horizontal="right" wrapText="1"/>
    </xf>
    <xf numFmtId="168" fontId="2" fillId="0" borderId="0" xfId="0" applyNumberFormat="1" applyFont="1" applyProtection="1"/>
    <xf numFmtId="0" fontId="6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right"/>
    </xf>
    <xf numFmtId="166" fontId="2" fillId="0" borderId="0" xfId="0" applyNumberFormat="1" applyFont="1" applyAlignment="1" applyProtection="1">
      <alignment horizontal="center"/>
    </xf>
    <xf numFmtId="168" fontId="2" fillId="0" borderId="0" xfId="0" applyNumberFormat="1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Alignment="1">
      <alignment horizontal="left" vertical="center"/>
    </xf>
    <xf numFmtId="3" fontId="6" fillId="0" borderId="3" xfId="0" applyNumberFormat="1" applyFont="1" applyFill="1" applyBorder="1" applyAlignment="1" applyProtection="1">
      <alignment horizontal="right"/>
    </xf>
    <xf numFmtId="5" fontId="6" fillId="0" borderId="3" xfId="0" applyNumberFormat="1" applyFont="1" applyBorder="1" applyProtection="1"/>
    <xf numFmtId="3" fontId="6" fillId="0" borderId="3" xfId="0" applyNumberFormat="1" applyFont="1" applyFill="1" applyBorder="1"/>
    <xf numFmtId="165" fontId="6" fillId="0" borderId="3" xfId="0" applyNumberFormat="1" applyFont="1" applyBorder="1"/>
  </cellXfs>
  <cellStyles count="4">
    <cellStyle name="Comma" xfId="3" builtinId="3"/>
    <cellStyle name="Normal" xfId="0" builtinId="0"/>
    <cellStyle name="Normal_Sheet1" xfId="1" xr:uid="{3DF01AEC-B443-4872-94B2-9B996F696050}"/>
    <cellStyle name="tnr10" xfId="2" xr:uid="{CC820EBC-775F-4EE7-8477-D6A773D16F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PPA\EndOfYear\24\24_IVG.xlsx" TargetMode="External"/><Relationship Id="rId1" Type="http://schemas.openxmlformats.org/officeDocument/2006/relationships/externalLinkPath" Target="/RPPA/EndOfYear/24/24_IV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PPA\EndOfYear\24\24_ING.xlsx" TargetMode="External"/><Relationship Id="rId1" Type="http://schemas.openxmlformats.org/officeDocument/2006/relationships/externalLinkPath" Target="/RPPA/EndOfYear/24/24_ING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PPA\EndOfYear\24\24_SWSP.xlsx" TargetMode="External"/><Relationship Id="rId1" Type="http://schemas.openxmlformats.org/officeDocument/2006/relationships/externalLinkPath" Target="/RPPA/EndOfYear/24/24_SW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A3" t="str">
            <v>Text Code</v>
          </cell>
          <cell r="B3" t="str">
            <v>COLLCH</v>
          </cell>
          <cell r="C3" t="str">
            <v>SCHOOLNAME</v>
          </cell>
          <cell r="D3" t="str">
            <v>count</v>
          </cell>
          <cell r="E3" t="str">
            <v>waived_amount</v>
          </cell>
          <cell r="F3" t="str">
            <v>isac_paid_amount</v>
          </cell>
        </row>
        <row r="4">
          <cell r="A4" t="str">
            <v>10</v>
          </cell>
          <cell r="B4">
            <v>10</v>
          </cell>
          <cell r="C4" t="str">
            <v>Chicago State University</v>
          </cell>
          <cell r="D4">
            <v>20</v>
          </cell>
          <cell r="E4">
            <v>109739</v>
          </cell>
          <cell r="F4">
            <v>0</v>
          </cell>
        </row>
        <row r="5">
          <cell r="A5" t="str">
            <v>14</v>
          </cell>
          <cell r="B5">
            <v>14</v>
          </cell>
          <cell r="C5" t="str">
            <v>Eastern Illinois University</v>
          </cell>
          <cell r="D5">
            <v>46</v>
          </cell>
          <cell r="E5">
            <v>262680</v>
          </cell>
          <cell r="F5">
            <v>0</v>
          </cell>
        </row>
        <row r="6">
          <cell r="A6" t="str">
            <v>129</v>
          </cell>
          <cell r="B6">
            <v>129</v>
          </cell>
          <cell r="C6" t="str">
            <v>Governors State University</v>
          </cell>
          <cell r="D6">
            <v>64</v>
          </cell>
          <cell r="E6">
            <v>401098</v>
          </cell>
          <cell r="F6">
            <v>0</v>
          </cell>
        </row>
        <row r="7">
          <cell r="A7" t="str">
            <v>22</v>
          </cell>
          <cell r="B7">
            <v>22</v>
          </cell>
          <cell r="C7" t="str">
            <v>Illinois State University</v>
          </cell>
          <cell r="D7">
            <v>40</v>
          </cell>
          <cell r="E7">
            <v>416043</v>
          </cell>
          <cell r="F7">
            <v>0</v>
          </cell>
        </row>
        <row r="8">
          <cell r="A8" t="str">
            <v>79</v>
          </cell>
          <cell r="B8">
            <v>79</v>
          </cell>
          <cell r="C8" t="str">
            <v>Northeastern Illinois University</v>
          </cell>
          <cell r="D8">
            <v>28</v>
          </cell>
          <cell r="E8">
            <v>134746</v>
          </cell>
          <cell r="F8">
            <v>0</v>
          </cell>
        </row>
        <row r="9">
          <cell r="A9" t="str">
            <v>45</v>
          </cell>
          <cell r="B9">
            <v>45</v>
          </cell>
          <cell r="C9" t="str">
            <v>Northern Illinois University</v>
          </cell>
          <cell r="D9">
            <v>120</v>
          </cell>
          <cell r="E9">
            <v>950903</v>
          </cell>
          <cell r="F9">
            <v>0</v>
          </cell>
        </row>
        <row r="10">
          <cell r="A10" t="str">
            <v>60</v>
          </cell>
          <cell r="B10">
            <v>60</v>
          </cell>
          <cell r="C10" t="str">
            <v>Southern Illinois University Carbondale</v>
          </cell>
          <cell r="D10">
            <v>170</v>
          </cell>
          <cell r="E10">
            <v>1294499</v>
          </cell>
          <cell r="F10">
            <v>0</v>
          </cell>
        </row>
        <row r="11">
          <cell r="A11" t="str">
            <v>70</v>
          </cell>
          <cell r="B11">
            <v>70</v>
          </cell>
          <cell r="C11" t="str">
            <v>Southern Illinois University Edwardsville</v>
          </cell>
          <cell r="D11">
            <v>100</v>
          </cell>
          <cell r="E11">
            <v>698588</v>
          </cell>
          <cell r="F11">
            <v>0</v>
          </cell>
        </row>
        <row r="12">
          <cell r="A12" t="str">
            <v>64</v>
          </cell>
          <cell r="B12">
            <v>64</v>
          </cell>
          <cell r="C12" t="str">
            <v>University of Illinois Chicago</v>
          </cell>
          <cell r="D12">
            <v>137</v>
          </cell>
          <cell r="E12">
            <v>1741923</v>
          </cell>
          <cell r="F12">
            <v>0</v>
          </cell>
        </row>
        <row r="13">
          <cell r="A13" t="str">
            <v>127</v>
          </cell>
          <cell r="B13">
            <v>127</v>
          </cell>
          <cell r="C13" t="str">
            <v>University of Illinois Springfield</v>
          </cell>
          <cell r="D13">
            <v>92</v>
          </cell>
          <cell r="E13">
            <v>550055</v>
          </cell>
          <cell r="F13">
            <v>0</v>
          </cell>
        </row>
        <row r="14">
          <cell r="A14" t="str">
            <v>65</v>
          </cell>
          <cell r="B14">
            <v>65</v>
          </cell>
          <cell r="C14" t="str">
            <v>University of Illinois Urbana-Champaign</v>
          </cell>
          <cell r="D14">
            <v>158</v>
          </cell>
          <cell r="E14">
            <v>1467986</v>
          </cell>
          <cell r="F14">
            <v>0</v>
          </cell>
        </row>
        <row r="15">
          <cell r="A15" t="str">
            <v>66</v>
          </cell>
          <cell r="B15">
            <v>66</v>
          </cell>
          <cell r="C15" t="str">
            <v>Western Illinois University</v>
          </cell>
          <cell r="D15">
            <v>69</v>
          </cell>
          <cell r="E15">
            <v>361875</v>
          </cell>
          <cell r="F15">
            <v>0</v>
          </cell>
        </row>
        <row r="17">
          <cell r="C17" t="str">
            <v>Subtotal</v>
          </cell>
          <cell r="D17">
            <v>1044</v>
          </cell>
          <cell r="E17">
            <v>8390135</v>
          </cell>
          <cell r="F17">
            <v>0</v>
          </cell>
        </row>
        <row r="19">
          <cell r="A19" t="str">
            <v>103</v>
          </cell>
          <cell r="B19">
            <v>103</v>
          </cell>
          <cell r="C19" t="str">
            <v>Black Hawk College</v>
          </cell>
          <cell r="D19">
            <v>3</v>
          </cell>
          <cell r="E19">
            <v>8692</v>
          </cell>
          <cell r="F19">
            <v>0</v>
          </cell>
        </row>
        <row r="20">
          <cell r="A20" t="str">
            <v>106</v>
          </cell>
          <cell r="B20">
            <v>106</v>
          </cell>
          <cell r="C20" t="str">
            <v>Carl Sandburg College</v>
          </cell>
          <cell r="D20">
            <v>1</v>
          </cell>
          <cell r="E20">
            <v>2550</v>
          </cell>
          <cell r="F20">
            <v>0</v>
          </cell>
        </row>
        <row r="21">
          <cell r="A21" t="str">
            <v>32</v>
          </cell>
          <cell r="B21">
            <v>32</v>
          </cell>
          <cell r="C21" t="str">
            <v>College of Dupage</v>
          </cell>
          <cell r="D21">
            <v>95</v>
          </cell>
          <cell r="E21">
            <v>148843</v>
          </cell>
          <cell r="F21">
            <v>0</v>
          </cell>
        </row>
        <row r="22">
          <cell r="A22" t="str">
            <v>74</v>
          </cell>
          <cell r="B22">
            <v>74</v>
          </cell>
          <cell r="C22" t="str">
            <v>College of Lake County</v>
          </cell>
          <cell r="D22">
            <v>53</v>
          </cell>
          <cell r="E22">
            <v>93081</v>
          </cell>
          <cell r="F22">
            <v>0</v>
          </cell>
        </row>
        <row r="23">
          <cell r="A23" t="str">
            <v>12</v>
          </cell>
          <cell r="B23">
            <v>12</v>
          </cell>
          <cell r="C23" t="str">
            <v>Danville Area Community College</v>
          </cell>
          <cell r="D23">
            <v>3</v>
          </cell>
          <cell r="E23">
            <v>9900</v>
          </cell>
          <cell r="F23">
            <v>0</v>
          </cell>
        </row>
        <row r="24">
          <cell r="A24" t="str">
            <v>15</v>
          </cell>
          <cell r="B24">
            <v>15</v>
          </cell>
          <cell r="C24" t="str">
            <v>Elgin Community College</v>
          </cell>
          <cell r="D24">
            <v>23</v>
          </cell>
          <cell r="E24">
            <v>28298</v>
          </cell>
          <cell r="F24">
            <v>0</v>
          </cell>
        </row>
        <row r="25">
          <cell r="A25" t="str">
            <v>114</v>
          </cell>
          <cell r="B25">
            <v>114</v>
          </cell>
          <cell r="C25" t="str">
            <v>Harold Washington College</v>
          </cell>
          <cell r="D25">
            <v>13</v>
          </cell>
          <cell r="E25">
            <v>22633</v>
          </cell>
          <cell r="F25">
            <v>0</v>
          </cell>
        </row>
        <row r="26">
          <cell r="A26" t="str">
            <v>87</v>
          </cell>
          <cell r="B26">
            <v>87</v>
          </cell>
          <cell r="C26" t="str">
            <v>Harper College</v>
          </cell>
          <cell r="D26">
            <v>34</v>
          </cell>
          <cell r="E26">
            <v>71736</v>
          </cell>
          <cell r="F26">
            <v>0</v>
          </cell>
        </row>
        <row r="27">
          <cell r="A27" t="str">
            <v>110</v>
          </cell>
          <cell r="B27">
            <v>110</v>
          </cell>
          <cell r="C27" t="str">
            <v>Harry S. Truman College</v>
          </cell>
          <cell r="D27">
            <v>7</v>
          </cell>
          <cell r="E27">
            <v>11631</v>
          </cell>
          <cell r="F27">
            <v>0</v>
          </cell>
        </row>
        <row r="28">
          <cell r="A28" t="str">
            <v>124</v>
          </cell>
          <cell r="B28">
            <v>124</v>
          </cell>
          <cell r="C28" t="str">
            <v>Heartland Community College</v>
          </cell>
          <cell r="D28">
            <v>12</v>
          </cell>
          <cell r="E28">
            <v>27600</v>
          </cell>
          <cell r="F28">
            <v>0</v>
          </cell>
        </row>
        <row r="29">
          <cell r="A29" t="str">
            <v>84</v>
          </cell>
          <cell r="B29">
            <v>84</v>
          </cell>
          <cell r="C29" t="str">
            <v>Highland Community College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56</v>
          </cell>
          <cell r="B30">
            <v>56</v>
          </cell>
          <cell r="C30" t="str">
            <v>Illinois Central College</v>
          </cell>
          <cell r="D30">
            <v>33</v>
          </cell>
          <cell r="E30">
            <v>70523</v>
          </cell>
          <cell r="F30">
            <v>0</v>
          </cell>
        </row>
        <row r="31">
          <cell r="A31" t="str">
            <v>108</v>
          </cell>
          <cell r="B31">
            <v>108</v>
          </cell>
          <cell r="C31" t="str">
            <v>Illinois Eastern Community Colleges</v>
          </cell>
          <cell r="D31">
            <v>4</v>
          </cell>
          <cell r="E31">
            <v>16642</v>
          </cell>
          <cell r="F31">
            <v>0</v>
          </cell>
        </row>
        <row r="32">
          <cell r="A32" t="str">
            <v>28</v>
          </cell>
          <cell r="B32">
            <v>28</v>
          </cell>
          <cell r="C32" t="str">
            <v>Illinois Valley Community College</v>
          </cell>
          <cell r="D32">
            <v>11</v>
          </cell>
          <cell r="E32">
            <v>15592</v>
          </cell>
          <cell r="F32">
            <v>0</v>
          </cell>
        </row>
        <row r="33">
          <cell r="A33" t="str">
            <v>122</v>
          </cell>
          <cell r="B33">
            <v>122</v>
          </cell>
          <cell r="C33" t="str">
            <v>John A. Logan College</v>
          </cell>
          <cell r="D33">
            <v>12</v>
          </cell>
          <cell r="E33">
            <v>24044</v>
          </cell>
          <cell r="F33">
            <v>0</v>
          </cell>
        </row>
        <row r="34">
          <cell r="A34" t="str">
            <v>140</v>
          </cell>
          <cell r="B34">
            <v>140</v>
          </cell>
          <cell r="C34" t="str">
            <v>John Wood Community College</v>
          </cell>
          <cell r="D34">
            <v>6</v>
          </cell>
          <cell r="E34">
            <v>20527</v>
          </cell>
          <cell r="F34">
            <v>0</v>
          </cell>
        </row>
        <row r="35">
          <cell r="A35" t="str">
            <v>24</v>
          </cell>
          <cell r="B35">
            <v>24</v>
          </cell>
          <cell r="C35" t="str">
            <v>Joliet Jr. College</v>
          </cell>
          <cell r="D35">
            <v>38</v>
          </cell>
          <cell r="E35">
            <v>80860</v>
          </cell>
          <cell r="F35">
            <v>0</v>
          </cell>
        </row>
        <row r="36">
          <cell r="A36" t="str">
            <v>37</v>
          </cell>
          <cell r="B36">
            <v>37</v>
          </cell>
          <cell r="C36" t="str">
            <v>Kankakee Community College</v>
          </cell>
          <cell r="D36">
            <v>7</v>
          </cell>
          <cell r="E36">
            <v>10782</v>
          </cell>
          <cell r="F36">
            <v>0</v>
          </cell>
        </row>
        <row r="37">
          <cell r="A37" t="str">
            <v>8</v>
          </cell>
          <cell r="B37">
            <v>8</v>
          </cell>
          <cell r="C37" t="str">
            <v>Kaskaskia College</v>
          </cell>
          <cell r="D37">
            <v>19</v>
          </cell>
          <cell r="E37">
            <v>54797</v>
          </cell>
          <cell r="F37">
            <v>0</v>
          </cell>
        </row>
        <row r="38">
          <cell r="A38" t="str">
            <v>116</v>
          </cell>
          <cell r="B38">
            <v>116</v>
          </cell>
          <cell r="C38" t="str">
            <v>Kennedy King College</v>
          </cell>
          <cell r="D38">
            <v>14</v>
          </cell>
          <cell r="E38">
            <v>28211</v>
          </cell>
          <cell r="F38">
            <v>0</v>
          </cell>
        </row>
        <row r="39">
          <cell r="A39" t="str">
            <v>9</v>
          </cell>
          <cell r="B39">
            <v>9</v>
          </cell>
          <cell r="C39" t="str">
            <v>Kishwaukee College</v>
          </cell>
          <cell r="D39">
            <v>2</v>
          </cell>
          <cell r="E39">
            <v>5510</v>
          </cell>
          <cell r="F39">
            <v>0</v>
          </cell>
        </row>
        <row r="40">
          <cell r="A40" t="str">
            <v>105</v>
          </cell>
          <cell r="B40">
            <v>105</v>
          </cell>
          <cell r="C40" t="str">
            <v>Lake Land College</v>
          </cell>
          <cell r="D40">
            <v>12</v>
          </cell>
          <cell r="E40">
            <v>36566</v>
          </cell>
          <cell r="F40">
            <v>0</v>
          </cell>
        </row>
        <row r="41">
          <cell r="A41" t="str">
            <v>131</v>
          </cell>
          <cell r="B41">
            <v>131</v>
          </cell>
          <cell r="C41" t="str">
            <v>Lewis &amp; Clark Community College</v>
          </cell>
          <cell r="D41">
            <v>9</v>
          </cell>
          <cell r="E41">
            <v>16948</v>
          </cell>
          <cell r="F41">
            <v>0</v>
          </cell>
        </row>
        <row r="42">
          <cell r="A42" t="str">
            <v>118</v>
          </cell>
          <cell r="B42">
            <v>118</v>
          </cell>
          <cell r="C42" t="str">
            <v>Lincoln Land Community College</v>
          </cell>
          <cell r="D42">
            <v>32</v>
          </cell>
          <cell r="E42">
            <v>90310</v>
          </cell>
          <cell r="F42">
            <v>0</v>
          </cell>
        </row>
        <row r="43">
          <cell r="A43" t="str">
            <v>112</v>
          </cell>
          <cell r="B43">
            <v>112</v>
          </cell>
          <cell r="C43" t="str">
            <v>Malcolm X College</v>
          </cell>
          <cell r="D43">
            <v>11</v>
          </cell>
          <cell r="E43">
            <v>24484</v>
          </cell>
          <cell r="F43">
            <v>0</v>
          </cell>
        </row>
        <row r="44">
          <cell r="A44" t="str">
            <v>120</v>
          </cell>
          <cell r="B44">
            <v>120</v>
          </cell>
          <cell r="C44" t="str">
            <v>McHenry County College</v>
          </cell>
          <cell r="D44">
            <v>25</v>
          </cell>
          <cell r="E44">
            <v>39138</v>
          </cell>
          <cell r="F44">
            <v>0</v>
          </cell>
        </row>
        <row r="45">
          <cell r="A45" t="str">
            <v>121</v>
          </cell>
          <cell r="B45">
            <v>121</v>
          </cell>
          <cell r="C45" t="str">
            <v>Moraine Valley Community College</v>
          </cell>
          <cell r="D45">
            <v>22</v>
          </cell>
          <cell r="E45">
            <v>32870</v>
          </cell>
          <cell r="F45">
            <v>0</v>
          </cell>
        </row>
        <row r="46">
          <cell r="A46" t="str">
            <v>40</v>
          </cell>
          <cell r="B46">
            <v>40</v>
          </cell>
          <cell r="C46" t="str">
            <v>Morton College</v>
          </cell>
          <cell r="D46">
            <v>3</v>
          </cell>
          <cell r="E46">
            <v>6314</v>
          </cell>
          <cell r="F46">
            <v>0</v>
          </cell>
        </row>
        <row r="47">
          <cell r="A47" t="str">
            <v>130</v>
          </cell>
          <cell r="B47">
            <v>130</v>
          </cell>
          <cell r="C47" t="str">
            <v>Oakton Community College</v>
          </cell>
          <cell r="D47">
            <v>14</v>
          </cell>
          <cell r="E47">
            <v>25513</v>
          </cell>
          <cell r="F47">
            <v>0</v>
          </cell>
        </row>
        <row r="48">
          <cell r="A48" t="str">
            <v>115</v>
          </cell>
          <cell r="B48">
            <v>115</v>
          </cell>
          <cell r="C48" t="str">
            <v>Olive-Harvey College</v>
          </cell>
          <cell r="D48">
            <v>7</v>
          </cell>
          <cell r="E48">
            <v>7306</v>
          </cell>
          <cell r="F48">
            <v>0</v>
          </cell>
        </row>
        <row r="49">
          <cell r="A49" t="str">
            <v>107</v>
          </cell>
          <cell r="B49">
            <v>107</v>
          </cell>
          <cell r="C49" t="str">
            <v>Parkland College</v>
          </cell>
          <cell r="D49">
            <v>37</v>
          </cell>
          <cell r="E49">
            <v>102153</v>
          </cell>
          <cell r="F49">
            <v>0</v>
          </cell>
        </row>
        <row r="50">
          <cell r="A50" t="str">
            <v>73</v>
          </cell>
          <cell r="B50">
            <v>73</v>
          </cell>
          <cell r="C50" t="str">
            <v>Prairie State College</v>
          </cell>
          <cell r="D50">
            <v>19</v>
          </cell>
          <cell r="E50">
            <v>32941</v>
          </cell>
          <cell r="F50">
            <v>0</v>
          </cell>
        </row>
        <row r="51">
          <cell r="A51" t="str">
            <v>41</v>
          </cell>
          <cell r="B51">
            <v>41</v>
          </cell>
          <cell r="C51" t="str">
            <v>Rend Lake College</v>
          </cell>
          <cell r="D51">
            <v>6</v>
          </cell>
          <cell r="E51">
            <v>9712</v>
          </cell>
          <cell r="F51">
            <v>0</v>
          </cell>
        </row>
        <row r="52">
          <cell r="A52" t="str">
            <v>111</v>
          </cell>
          <cell r="B52">
            <v>111</v>
          </cell>
          <cell r="C52" t="str">
            <v>Richard J. Daley College</v>
          </cell>
          <cell r="D52">
            <v>4</v>
          </cell>
          <cell r="E52">
            <v>2774</v>
          </cell>
          <cell r="F52">
            <v>0</v>
          </cell>
        </row>
        <row r="53">
          <cell r="A53" t="str">
            <v>133</v>
          </cell>
          <cell r="B53">
            <v>133</v>
          </cell>
          <cell r="C53" t="str">
            <v>Richland Community College</v>
          </cell>
          <cell r="D53">
            <v>10</v>
          </cell>
          <cell r="E53">
            <v>12767</v>
          </cell>
          <cell r="F53">
            <v>0</v>
          </cell>
        </row>
        <row r="54">
          <cell r="A54" t="str">
            <v>85</v>
          </cell>
          <cell r="B54">
            <v>85</v>
          </cell>
          <cell r="C54" t="str">
            <v>Rock Valley College</v>
          </cell>
          <cell r="D54">
            <v>29</v>
          </cell>
          <cell r="E54">
            <v>75761</v>
          </cell>
          <cell r="F54">
            <v>0</v>
          </cell>
        </row>
        <row r="55">
          <cell r="A55" t="str">
            <v>88</v>
          </cell>
          <cell r="B55">
            <v>88</v>
          </cell>
          <cell r="C55" t="str">
            <v>Sauk Valley Community College</v>
          </cell>
          <cell r="D55">
            <v>8</v>
          </cell>
          <cell r="E55">
            <v>22907</v>
          </cell>
          <cell r="F55">
            <v>0</v>
          </cell>
        </row>
        <row r="56">
          <cell r="A56" t="str">
            <v>75</v>
          </cell>
          <cell r="B56">
            <v>75</v>
          </cell>
          <cell r="C56" t="str">
            <v>Shawnee Community College</v>
          </cell>
          <cell r="D56">
            <v>2</v>
          </cell>
          <cell r="E56">
            <v>7870</v>
          </cell>
          <cell r="F56">
            <v>0</v>
          </cell>
        </row>
        <row r="57">
          <cell r="A57" t="str">
            <v>63</v>
          </cell>
          <cell r="B57">
            <v>63</v>
          </cell>
          <cell r="C57" t="str">
            <v>South Suburban College of Cook County</v>
          </cell>
          <cell r="D57">
            <v>3</v>
          </cell>
          <cell r="E57">
            <v>3524</v>
          </cell>
          <cell r="F57">
            <v>0</v>
          </cell>
        </row>
        <row r="58">
          <cell r="A58" t="str">
            <v>78</v>
          </cell>
          <cell r="B58">
            <v>78</v>
          </cell>
          <cell r="C58" t="str">
            <v>Southeastern Illinois College</v>
          </cell>
          <cell r="D58">
            <v>2</v>
          </cell>
          <cell r="E58">
            <v>540</v>
          </cell>
          <cell r="F58">
            <v>0</v>
          </cell>
        </row>
        <row r="59">
          <cell r="A59" t="str">
            <v>4</v>
          </cell>
          <cell r="B59">
            <v>4</v>
          </cell>
          <cell r="C59" t="str">
            <v>Southwestern Illinois College</v>
          </cell>
          <cell r="D59">
            <v>58</v>
          </cell>
          <cell r="E59">
            <v>101973</v>
          </cell>
          <cell r="F59">
            <v>0</v>
          </cell>
        </row>
        <row r="60">
          <cell r="A60" t="str">
            <v>77</v>
          </cell>
          <cell r="B60">
            <v>77</v>
          </cell>
          <cell r="C60" t="str">
            <v>Spoon River College</v>
          </cell>
          <cell r="D60">
            <v>7</v>
          </cell>
          <cell r="E60">
            <v>20152</v>
          </cell>
          <cell r="F60">
            <v>0</v>
          </cell>
        </row>
        <row r="61">
          <cell r="A61" t="str">
            <v>47</v>
          </cell>
          <cell r="B61">
            <v>47</v>
          </cell>
          <cell r="C61" t="str">
            <v>Triton College</v>
          </cell>
          <cell r="D61">
            <v>23</v>
          </cell>
          <cell r="E61">
            <v>28244</v>
          </cell>
          <cell r="F61">
            <v>0</v>
          </cell>
        </row>
        <row r="62">
          <cell r="A62" t="str">
            <v>96</v>
          </cell>
          <cell r="B62">
            <v>96</v>
          </cell>
          <cell r="C62" t="str">
            <v>Waubonsee Community College</v>
          </cell>
          <cell r="D62">
            <v>30</v>
          </cell>
          <cell r="E62">
            <v>40280</v>
          </cell>
          <cell r="F62">
            <v>0</v>
          </cell>
        </row>
        <row r="63">
          <cell r="A63" t="str">
            <v>117</v>
          </cell>
          <cell r="B63">
            <v>117</v>
          </cell>
          <cell r="C63" t="str">
            <v>Wilbur Wright College</v>
          </cell>
          <cell r="D63">
            <v>17</v>
          </cell>
          <cell r="E63">
            <v>21450</v>
          </cell>
          <cell r="F63">
            <v>0</v>
          </cell>
        </row>
        <row r="65">
          <cell r="C65" t="str">
            <v>Subtotal</v>
          </cell>
          <cell r="D65">
            <v>780</v>
          </cell>
          <cell r="E65">
            <v>1514949</v>
          </cell>
          <cell r="F65">
            <v>0</v>
          </cell>
        </row>
        <row r="67">
          <cell r="C67" t="str">
            <v>Total</v>
          </cell>
          <cell r="D67">
            <v>1824</v>
          </cell>
          <cell r="E67">
            <v>9905084</v>
          </cell>
          <cell r="F6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A4" t="str">
            <v>Text Code</v>
          </cell>
          <cell r="B4" t="str">
            <v>COLLCH</v>
          </cell>
          <cell r="C4" t="str">
            <v>SCHOOLNAME</v>
          </cell>
          <cell r="D4" t="str">
            <v>count</v>
          </cell>
          <cell r="E4" t="str">
            <v>waived_amount</v>
          </cell>
          <cell r="F4" t="str">
            <v>isac_paid_amount</v>
          </cell>
        </row>
        <row r="5">
          <cell r="A5" t="str">
            <v>10</v>
          </cell>
          <cell r="B5">
            <v>10</v>
          </cell>
          <cell r="C5" t="str">
            <v>Chicago State University</v>
          </cell>
          <cell r="D5">
            <v>3</v>
          </cell>
          <cell r="E5">
            <v>22773</v>
          </cell>
          <cell r="F5">
            <v>0</v>
          </cell>
        </row>
        <row r="6">
          <cell r="A6" t="str">
            <v>14</v>
          </cell>
          <cell r="B6">
            <v>14</v>
          </cell>
          <cell r="C6" t="str">
            <v>Eastern Illinois University</v>
          </cell>
          <cell r="D6">
            <v>53</v>
          </cell>
          <cell r="E6">
            <v>435375</v>
          </cell>
          <cell r="F6">
            <v>0</v>
          </cell>
        </row>
        <row r="7">
          <cell r="A7" t="str">
            <v>129</v>
          </cell>
          <cell r="B7">
            <v>129</v>
          </cell>
          <cell r="C7" t="str">
            <v>Governors State University</v>
          </cell>
          <cell r="D7">
            <v>17</v>
          </cell>
          <cell r="E7">
            <v>178017</v>
          </cell>
          <cell r="F7">
            <v>0</v>
          </cell>
        </row>
        <row r="8">
          <cell r="A8" t="str">
            <v>22</v>
          </cell>
          <cell r="B8">
            <v>22</v>
          </cell>
          <cell r="C8" t="str">
            <v>Illinois State University</v>
          </cell>
          <cell r="D8">
            <v>226</v>
          </cell>
          <cell r="E8">
            <v>2034882</v>
          </cell>
          <cell r="F8">
            <v>0</v>
          </cell>
        </row>
        <row r="9">
          <cell r="A9" t="str">
            <v>79</v>
          </cell>
          <cell r="B9">
            <v>79</v>
          </cell>
          <cell r="C9" t="str">
            <v>Northeastern Illinois University</v>
          </cell>
          <cell r="D9">
            <v>18</v>
          </cell>
          <cell r="E9">
            <v>136421</v>
          </cell>
          <cell r="F9">
            <v>0</v>
          </cell>
        </row>
        <row r="10">
          <cell r="A10" t="str">
            <v>45</v>
          </cell>
          <cell r="B10">
            <v>45</v>
          </cell>
          <cell r="C10" t="str">
            <v>Northern Illinois University</v>
          </cell>
          <cell r="D10">
            <v>125</v>
          </cell>
          <cell r="E10">
            <v>983437</v>
          </cell>
          <cell r="F10">
            <v>0</v>
          </cell>
        </row>
        <row r="11">
          <cell r="A11" t="str">
            <v>60</v>
          </cell>
          <cell r="B11">
            <v>60</v>
          </cell>
          <cell r="C11" t="str">
            <v>Southern Illinois University Carbondale</v>
          </cell>
          <cell r="D11">
            <v>145</v>
          </cell>
          <cell r="E11">
            <v>1276897</v>
          </cell>
          <cell r="F11">
            <v>0</v>
          </cell>
        </row>
        <row r="12">
          <cell r="A12" t="str">
            <v>70</v>
          </cell>
          <cell r="B12">
            <v>70</v>
          </cell>
          <cell r="C12" t="str">
            <v>Southern Illinois University Edwardsville</v>
          </cell>
          <cell r="D12">
            <v>196</v>
          </cell>
          <cell r="E12">
            <v>1834916</v>
          </cell>
          <cell r="F12">
            <v>0</v>
          </cell>
        </row>
        <row r="13">
          <cell r="A13" t="str">
            <v>64</v>
          </cell>
          <cell r="B13">
            <v>64</v>
          </cell>
          <cell r="C13" t="str">
            <v>University of Illinois Chicago</v>
          </cell>
          <cell r="D13">
            <v>126</v>
          </cell>
          <cell r="E13">
            <v>1253828</v>
          </cell>
          <cell r="F13">
            <v>0</v>
          </cell>
        </row>
        <row r="14">
          <cell r="A14" t="str">
            <v>127</v>
          </cell>
          <cell r="B14">
            <v>127</v>
          </cell>
          <cell r="C14" t="str">
            <v>University of Illinois Springfield</v>
          </cell>
          <cell r="D14">
            <v>80</v>
          </cell>
          <cell r="E14">
            <v>510878</v>
          </cell>
          <cell r="F14">
            <v>0</v>
          </cell>
        </row>
        <row r="15">
          <cell r="A15" t="str">
            <v>65</v>
          </cell>
          <cell r="B15">
            <v>65</v>
          </cell>
          <cell r="C15" t="str">
            <v>University of Illinois Urbana-Champaign</v>
          </cell>
          <cell r="D15">
            <v>172</v>
          </cell>
          <cell r="E15">
            <v>2046272</v>
          </cell>
          <cell r="F15">
            <v>0</v>
          </cell>
        </row>
        <row r="16">
          <cell r="A16" t="str">
            <v>66</v>
          </cell>
          <cell r="B16">
            <v>66</v>
          </cell>
          <cell r="C16" t="str">
            <v>Western Illinois University</v>
          </cell>
          <cell r="D16">
            <v>139</v>
          </cell>
          <cell r="E16">
            <v>901816</v>
          </cell>
          <cell r="F16">
            <v>0</v>
          </cell>
        </row>
        <row r="17">
          <cell r="A17" t="str">
            <v>103</v>
          </cell>
          <cell r="B17">
            <v>103</v>
          </cell>
          <cell r="C17" t="str">
            <v>Black Hawk College</v>
          </cell>
          <cell r="D17">
            <v>17</v>
          </cell>
          <cell r="E17">
            <v>50102</v>
          </cell>
          <cell r="F17">
            <v>0</v>
          </cell>
        </row>
        <row r="18">
          <cell r="A18" t="str">
            <v>106</v>
          </cell>
          <cell r="B18">
            <v>106</v>
          </cell>
          <cell r="C18" t="str">
            <v>Carl Sandburg College</v>
          </cell>
          <cell r="D18">
            <v>8</v>
          </cell>
          <cell r="E18">
            <v>25525</v>
          </cell>
          <cell r="F18">
            <v>0</v>
          </cell>
        </row>
        <row r="19">
          <cell r="A19" t="str">
            <v>32</v>
          </cell>
          <cell r="B19">
            <v>32</v>
          </cell>
          <cell r="C19" t="str">
            <v>College of Dupage</v>
          </cell>
          <cell r="D19">
            <v>78</v>
          </cell>
          <cell r="E19">
            <v>161849</v>
          </cell>
          <cell r="F19">
            <v>0</v>
          </cell>
        </row>
        <row r="20">
          <cell r="A20" t="str">
            <v>74</v>
          </cell>
          <cell r="B20">
            <v>74</v>
          </cell>
          <cell r="C20" t="str">
            <v>College of Lake County</v>
          </cell>
          <cell r="D20">
            <v>29</v>
          </cell>
          <cell r="E20">
            <v>62181</v>
          </cell>
          <cell r="F20">
            <v>0</v>
          </cell>
        </row>
        <row r="21">
          <cell r="A21" t="str">
            <v>12</v>
          </cell>
          <cell r="B21">
            <v>12</v>
          </cell>
          <cell r="C21" t="str">
            <v>Danville Area Community College</v>
          </cell>
          <cell r="F21">
            <v>0</v>
          </cell>
        </row>
        <row r="22">
          <cell r="A22" t="str">
            <v>15</v>
          </cell>
          <cell r="B22">
            <v>15</v>
          </cell>
          <cell r="C22" t="str">
            <v>Elgin Community College</v>
          </cell>
          <cell r="D22">
            <v>29</v>
          </cell>
          <cell r="E22">
            <v>63483</v>
          </cell>
          <cell r="F22">
            <v>0</v>
          </cell>
        </row>
        <row r="23">
          <cell r="A23" t="str">
            <v>114</v>
          </cell>
          <cell r="B23">
            <v>114</v>
          </cell>
          <cell r="C23" t="str">
            <v>Harold Washington College</v>
          </cell>
          <cell r="D23">
            <v>10</v>
          </cell>
          <cell r="E23">
            <v>19856</v>
          </cell>
          <cell r="F23">
            <v>0</v>
          </cell>
        </row>
        <row r="24">
          <cell r="A24" t="str">
            <v>87</v>
          </cell>
          <cell r="B24">
            <v>87</v>
          </cell>
          <cell r="C24" t="str">
            <v>Harper College</v>
          </cell>
          <cell r="D24">
            <v>38</v>
          </cell>
          <cell r="E24">
            <v>171364</v>
          </cell>
          <cell r="F24">
            <v>0</v>
          </cell>
        </row>
        <row r="25">
          <cell r="A25" t="str">
            <v>110</v>
          </cell>
          <cell r="B25">
            <v>110</v>
          </cell>
          <cell r="C25" t="str">
            <v>Harry S. Truman College</v>
          </cell>
          <cell r="D25">
            <v>4</v>
          </cell>
          <cell r="E25">
            <v>7300</v>
          </cell>
          <cell r="F25">
            <v>0</v>
          </cell>
        </row>
        <row r="26">
          <cell r="A26" t="str">
            <v>124</v>
          </cell>
          <cell r="B26">
            <v>124</v>
          </cell>
          <cell r="C26" t="str">
            <v>Heartland Community College</v>
          </cell>
          <cell r="D26">
            <v>29</v>
          </cell>
          <cell r="E26">
            <v>87110</v>
          </cell>
          <cell r="F26">
            <v>0</v>
          </cell>
        </row>
        <row r="27">
          <cell r="A27" t="str">
            <v>84</v>
          </cell>
          <cell r="B27">
            <v>84</v>
          </cell>
          <cell r="C27" t="str">
            <v>Highland Community College</v>
          </cell>
          <cell r="D27">
            <v>3</v>
          </cell>
          <cell r="E27">
            <v>13481</v>
          </cell>
          <cell r="F27">
            <v>0</v>
          </cell>
        </row>
        <row r="28">
          <cell r="A28" t="str">
            <v>56</v>
          </cell>
          <cell r="B28">
            <v>56</v>
          </cell>
          <cell r="C28" t="str">
            <v>Illinois Central College</v>
          </cell>
          <cell r="D28">
            <v>22</v>
          </cell>
          <cell r="E28">
            <v>52089</v>
          </cell>
          <cell r="F28">
            <v>0</v>
          </cell>
        </row>
        <row r="29">
          <cell r="A29" t="str">
            <v>108</v>
          </cell>
          <cell r="B29">
            <v>108</v>
          </cell>
          <cell r="C29" t="str">
            <v>Illinois Eastern Community Colleges</v>
          </cell>
          <cell r="D29">
            <v>3</v>
          </cell>
          <cell r="E29">
            <v>10893</v>
          </cell>
          <cell r="F29">
            <v>0</v>
          </cell>
        </row>
        <row r="30">
          <cell r="A30" t="str">
            <v>28</v>
          </cell>
          <cell r="B30">
            <v>28</v>
          </cell>
          <cell r="C30" t="str">
            <v>Illinois Valley Community College</v>
          </cell>
          <cell r="D30">
            <v>7</v>
          </cell>
          <cell r="E30">
            <v>16280</v>
          </cell>
          <cell r="F30">
            <v>0</v>
          </cell>
        </row>
        <row r="31">
          <cell r="A31" t="str">
            <v>122</v>
          </cell>
          <cell r="B31">
            <v>122</v>
          </cell>
          <cell r="C31" t="str">
            <v>John A. Logan College</v>
          </cell>
          <cell r="D31">
            <v>17</v>
          </cell>
          <cell r="E31">
            <v>55280</v>
          </cell>
          <cell r="F31">
            <v>0</v>
          </cell>
        </row>
        <row r="32">
          <cell r="A32" t="str">
            <v>140</v>
          </cell>
          <cell r="B32">
            <v>140</v>
          </cell>
          <cell r="C32" t="str">
            <v>John Wood Community College</v>
          </cell>
          <cell r="D32">
            <v>5</v>
          </cell>
          <cell r="E32">
            <v>24330</v>
          </cell>
          <cell r="F32">
            <v>0</v>
          </cell>
        </row>
        <row r="33">
          <cell r="A33" t="str">
            <v>24</v>
          </cell>
          <cell r="B33">
            <v>24</v>
          </cell>
          <cell r="C33" t="str">
            <v>Joliet Jr. College</v>
          </cell>
          <cell r="D33">
            <v>28</v>
          </cell>
          <cell r="E33">
            <v>62752</v>
          </cell>
          <cell r="F33">
            <v>0</v>
          </cell>
        </row>
        <row r="34">
          <cell r="A34" t="str">
            <v>37</v>
          </cell>
          <cell r="B34">
            <v>37</v>
          </cell>
          <cell r="C34" t="str">
            <v>Kankakee Community College</v>
          </cell>
          <cell r="D34">
            <v>10</v>
          </cell>
          <cell r="E34">
            <v>20827</v>
          </cell>
          <cell r="F34">
            <v>0</v>
          </cell>
        </row>
        <row r="35">
          <cell r="A35" t="str">
            <v>8</v>
          </cell>
          <cell r="B35">
            <v>8</v>
          </cell>
          <cell r="C35" t="str">
            <v>Kaskaskia College</v>
          </cell>
          <cell r="D35">
            <v>8</v>
          </cell>
          <cell r="E35">
            <v>21280</v>
          </cell>
          <cell r="F35">
            <v>0</v>
          </cell>
        </row>
        <row r="36">
          <cell r="A36" t="str">
            <v>116</v>
          </cell>
          <cell r="B36">
            <v>116</v>
          </cell>
          <cell r="C36" t="str">
            <v>Kennedy King College</v>
          </cell>
          <cell r="D36">
            <v>4</v>
          </cell>
          <cell r="E36">
            <v>12285</v>
          </cell>
          <cell r="F36">
            <v>0</v>
          </cell>
        </row>
        <row r="37">
          <cell r="A37" t="str">
            <v>9</v>
          </cell>
          <cell r="B37">
            <v>9</v>
          </cell>
          <cell r="C37" t="str">
            <v>Kishwaukee College</v>
          </cell>
          <cell r="D37">
            <v>11</v>
          </cell>
          <cell r="E37">
            <v>33383</v>
          </cell>
          <cell r="F37">
            <v>0</v>
          </cell>
        </row>
        <row r="38">
          <cell r="A38" t="str">
            <v>105</v>
          </cell>
          <cell r="B38">
            <v>105</v>
          </cell>
          <cell r="C38" t="str">
            <v>Lake Land College</v>
          </cell>
          <cell r="D38">
            <v>12</v>
          </cell>
          <cell r="E38">
            <v>17110</v>
          </cell>
          <cell r="F38">
            <v>0</v>
          </cell>
        </row>
        <row r="39">
          <cell r="A39" t="str">
            <v>131</v>
          </cell>
          <cell r="B39">
            <v>131</v>
          </cell>
          <cell r="C39" t="str">
            <v>Lewis &amp; Clark Community College</v>
          </cell>
          <cell r="D39">
            <v>11</v>
          </cell>
          <cell r="E39">
            <v>26232</v>
          </cell>
          <cell r="F39">
            <v>0</v>
          </cell>
        </row>
        <row r="40">
          <cell r="A40" t="str">
            <v>118</v>
          </cell>
          <cell r="B40">
            <v>118</v>
          </cell>
          <cell r="C40" t="str">
            <v>Lincoln Land Community College</v>
          </cell>
          <cell r="D40">
            <v>50</v>
          </cell>
          <cell r="E40">
            <v>144208</v>
          </cell>
          <cell r="F40">
            <v>0</v>
          </cell>
        </row>
        <row r="41">
          <cell r="A41" t="str">
            <v>112</v>
          </cell>
          <cell r="B41">
            <v>112</v>
          </cell>
          <cell r="C41" t="str">
            <v>Malcolm X College</v>
          </cell>
          <cell r="D41">
            <v>16</v>
          </cell>
          <cell r="E41">
            <v>35644</v>
          </cell>
          <cell r="F41">
            <v>0</v>
          </cell>
        </row>
        <row r="42">
          <cell r="A42" t="str">
            <v>120</v>
          </cell>
          <cell r="B42">
            <v>120</v>
          </cell>
          <cell r="C42" t="str">
            <v>McHenry County College</v>
          </cell>
          <cell r="D42">
            <v>15</v>
          </cell>
          <cell r="E42">
            <v>43192</v>
          </cell>
          <cell r="F42">
            <v>0</v>
          </cell>
        </row>
        <row r="43">
          <cell r="A43" t="str">
            <v>121</v>
          </cell>
          <cell r="B43">
            <v>121</v>
          </cell>
          <cell r="C43" t="str">
            <v>Moraine Valley Community College</v>
          </cell>
          <cell r="D43">
            <v>14</v>
          </cell>
          <cell r="E43">
            <v>59810</v>
          </cell>
          <cell r="F43">
            <v>0</v>
          </cell>
        </row>
        <row r="44">
          <cell r="A44" t="str">
            <v>40</v>
          </cell>
          <cell r="B44">
            <v>40</v>
          </cell>
          <cell r="C44" t="str">
            <v>Morton College</v>
          </cell>
          <cell r="D44">
            <v>6</v>
          </cell>
          <cell r="E44">
            <v>16455</v>
          </cell>
          <cell r="F44">
            <v>0</v>
          </cell>
        </row>
        <row r="45">
          <cell r="A45" t="str">
            <v>130</v>
          </cell>
          <cell r="B45">
            <v>130</v>
          </cell>
          <cell r="C45" t="str">
            <v>Oakton Community College</v>
          </cell>
          <cell r="D45">
            <v>10</v>
          </cell>
          <cell r="E45">
            <v>22077</v>
          </cell>
          <cell r="F45">
            <v>0</v>
          </cell>
        </row>
        <row r="46">
          <cell r="A46" t="str">
            <v>115</v>
          </cell>
          <cell r="B46">
            <v>115</v>
          </cell>
          <cell r="C46" t="str">
            <v>Olive-Harvey College</v>
          </cell>
          <cell r="D46">
            <v>3</v>
          </cell>
          <cell r="E46">
            <v>8322</v>
          </cell>
          <cell r="F46">
            <v>0</v>
          </cell>
        </row>
        <row r="47">
          <cell r="A47" t="str">
            <v>107</v>
          </cell>
          <cell r="B47">
            <v>107</v>
          </cell>
          <cell r="C47" t="str">
            <v>Parkland College</v>
          </cell>
          <cell r="D47">
            <v>33</v>
          </cell>
          <cell r="E47">
            <v>119020</v>
          </cell>
          <cell r="F47">
            <v>0</v>
          </cell>
        </row>
        <row r="48">
          <cell r="A48" t="str">
            <v>73</v>
          </cell>
          <cell r="B48">
            <v>73</v>
          </cell>
          <cell r="C48" t="str">
            <v>Prairie State College</v>
          </cell>
          <cell r="D48">
            <v>3</v>
          </cell>
          <cell r="E48">
            <v>10664</v>
          </cell>
          <cell r="F48">
            <v>0</v>
          </cell>
        </row>
        <row r="49">
          <cell r="A49" t="str">
            <v>41</v>
          </cell>
          <cell r="B49">
            <v>41</v>
          </cell>
          <cell r="C49" t="str">
            <v>Rend Lake College</v>
          </cell>
          <cell r="D49">
            <v>3</v>
          </cell>
          <cell r="E49">
            <v>8855</v>
          </cell>
          <cell r="F49">
            <v>0</v>
          </cell>
        </row>
        <row r="50">
          <cell r="A50" t="str">
            <v>111</v>
          </cell>
          <cell r="B50">
            <v>111</v>
          </cell>
          <cell r="C50" t="str">
            <v>Richard J. Daley College</v>
          </cell>
          <cell r="D50">
            <v>1</v>
          </cell>
          <cell r="E50">
            <v>876</v>
          </cell>
          <cell r="F50">
            <v>0</v>
          </cell>
        </row>
        <row r="51">
          <cell r="A51" t="str">
            <v>133</v>
          </cell>
          <cell r="B51">
            <v>133</v>
          </cell>
          <cell r="C51" t="str">
            <v>Richland Community College</v>
          </cell>
          <cell r="D51">
            <v>3</v>
          </cell>
          <cell r="E51">
            <v>8388</v>
          </cell>
          <cell r="F51">
            <v>0</v>
          </cell>
        </row>
        <row r="52">
          <cell r="A52" t="str">
            <v>85</v>
          </cell>
          <cell r="B52">
            <v>85</v>
          </cell>
          <cell r="C52" t="str">
            <v>Rock Valley College</v>
          </cell>
          <cell r="D52">
            <v>31</v>
          </cell>
          <cell r="E52">
            <v>65643</v>
          </cell>
          <cell r="F52">
            <v>0</v>
          </cell>
        </row>
        <row r="53">
          <cell r="A53" t="str">
            <v>88</v>
          </cell>
          <cell r="B53">
            <v>88</v>
          </cell>
          <cell r="C53" t="str">
            <v>Sauk Valley Community College</v>
          </cell>
          <cell r="D53">
            <v>12</v>
          </cell>
          <cell r="E53">
            <v>21809</v>
          </cell>
          <cell r="F53">
            <v>0</v>
          </cell>
        </row>
        <row r="54">
          <cell r="A54" t="str">
            <v>75</v>
          </cell>
          <cell r="B54">
            <v>75</v>
          </cell>
          <cell r="C54" t="str">
            <v>Shawnee Community College</v>
          </cell>
          <cell r="D54">
            <v>1</v>
          </cell>
          <cell r="E54">
            <v>960</v>
          </cell>
          <cell r="F54">
            <v>0</v>
          </cell>
        </row>
        <row r="55">
          <cell r="A55" t="str">
            <v>63</v>
          </cell>
          <cell r="B55">
            <v>63</v>
          </cell>
          <cell r="C55" t="str">
            <v>South Suburban College of Cook County</v>
          </cell>
          <cell r="D55">
            <v>2</v>
          </cell>
          <cell r="E55">
            <v>2685</v>
          </cell>
          <cell r="F55">
            <v>0</v>
          </cell>
        </row>
        <row r="56">
          <cell r="A56" t="str">
            <v>78</v>
          </cell>
          <cell r="B56">
            <v>78</v>
          </cell>
          <cell r="C56" t="str">
            <v>Southeastern Illinois College</v>
          </cell>
          <cell r="D56">
            <v>3</v>
          </cell>
          <cell r="E56">
            <v>288</v>
          </cell>
          <cell r="F56">
            <v>0</v>
          </cell>
        </row>
        <row r="57">
          <cell r="A57" t="str">
            <v>4</v>
          </cell>
          <cell r="B57">
            <v>4</v>
          </cell>
          <cell r="C57" t="str">
            <v>Southwestern Illinois College</v>
          </cell>
          <cell r="D57">
            <v>49</v>
          </cell>
          <cell r="E57">
            <v>107439</v>
          </cell>
          <cell r="F57">
            <v>0</v>
          </cell>
        </row>
        <row r="58">
          <cell r="A58" t="str">
            <v>77</v>
          </cell>
          <cell r="B58">
            <v>77</v>
          </cell>
          <cell r="C58" t="str">
            <v>Spoon River College</v>
          </cell>
          <cell r="D58">
            <v>2</v>
          </cell>
          <cell r="E58">
            <v>8360</v>
          </cell>
          <cell r="F58">
            <v>0</v>
          </cell>
        </row>
        <row r="59">
          <cell r="A59" t="str">
            <v>47</v>
          </cell>
          <cell r="B59">
            <v>47</v>
          </cell>
          <cell r="C59" t="str">
            <v>Triton College</v>
          </cell>
          <cell r="D59">
            <v>12</v>
          </cell>
          <cell r="E59">
            <v>45263</v>
          </cell>
          <cell r="F59">
            <v>0</v>
          </cell>
        </row>
        <row r="60">
          <cell r="A60" t="str">
            <v>96</v>
          </cell>
          <cell r="B60">
            <v>96</v>
          </cell>
          <cell r="C60" t="str">
            <v>Waubonsee Community College</v>
          </cell>
          <cell r="D60">
            <v>26</v>
          </cell>
          <cell r="E60">
            <v>61461</v>
          </cell>
          <cell r="F60">
            <v>0</v>
          </cell>
        </row>
        <row r="61">
          <cell r="A61" t="str">
            <v>117</v>
          </cell>
          <cell r="B61">
            <v>117</v>
          </cell>
          <cell r="C61" t="str">
            <v>Wilbur Wright College</v>
          </cell>
          <cell r="D61">
            <v>5</v>
          </cell>
          <cell r="E61">
            <v>11213</v>
          </cell>
          <cell r="F61">
            <v>0</v>
          </cell>
        </row>
        <row r="63">
          <cell r="D63">
            <v>1983</v>
          </cell>
          <cell r="E63">
            <v>13433136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A4" t="str">
            <v>MAP Code</v>
          </cell>
          <cell r="B4" t="str">
            <v>Looked up fed code https://fsapartners.ed.gov/knowledge-center/library/resource-type/Federal%20School%20Code%20Lists</v>
          </cell>
          <cell r="C4" t="str">
            <v>Fed code</v>
          </cell>
        </row>
        <row r="5">
          <cell r="A5" t="str">
            <v>22</v>
          </cell>
          <cell r="B5" t="str">
            <v>ISU</v>
          </cell>
          <cell r="C5">
            <v>1692</v>
          </cell>
          <cell r="E5">
            <v>1606</v>
          </cell>
          <cell r="F5">
            <v>1</v>
          </cell>
        </row>
        <row r="6">
          <cell r="A6" t="str">
            <v>10</v>
          </cell>
          <cell r="B6" t="str">
            <v>CSU</v>
          </cell>
          <cell r="C6">
            <v>1694</v>
          </cell>
          <cell r="E6">
            <v>8388</v>
          </cell>
          <cell r="F6">
            <v>2</v>
          </cell>
        </row>
        <row r="7">
          <cell r="A7" t="str">
            <v>60</v>
          </cell>
          <cell r="B7" t="str">
            <v>SIU-C</v>
          </cell>
          <cell r="C7">
            <v>1758</v>
          </cell>
          <cell r="E7">
            <v>2747</v>
          </cell>
          <cell r="F7">
            <v>1</v>
          </cell>
        </row>
        <row r="8">
          <cell r="A8" t="str">
            <v>65</v>
          </cell>
          <cell r="B8" t="str">
            <v>UIUC</v>
          </cell>
          <cell r="C8">
            <v>1775</v>
          </cell>
          <cell r="E8">
            <v>43678</v>
          </cell>
          <cell r="F8">
            <v>5</v>
          </cell>
        </row>
        <row r="9">
          <cell r="A9" t="str">
            <v>64</v>
          </cell>
          <cell r="B9" t="str">
            <v>UIC</v>
          </cell>
          <cell r="C9">
            <v>1776</v>
          </cell>
          <cell r="E9">
            <v>41952</v>
          </cell>
          <cell r="F9">
            <v>6</v>
          </cell>
        </row>
        <row r="10">
          <cell r="A10" t="str">
            <v>129</v>
          </cell>
          <cell r="B10" t="str">
            <v>GSU</v>
          </cell>
          <cell r="C10">
            <v>9145</v>
          </cell>
          <cell r="E10">
            <v>1756</v>
          </cell>
          <cell r="F10">
            <v>1</v>
          </cell>
        </row>
        <row r="12">
          <cell r="E12">
            <v>100127</v>
          </cell>
          <cell r="F12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A398-9534-4592-BAF8-D38BF1C3D850}">
  <sheetPr codeName="Sheet1"/>
  <dimension ref="A1:AB108"/>
  <sheetViews>
    <sheetView tabSelected="1" view="pageBreakPreview" zoomScale="110" zoomScaleNormal="110" zoomScaleSheetLayoutView="110" workbookViewId="0"/>
  </sheetViews>
  <sheetFormatPr defaultRowHeight="12.75" x14ac:dyDescent="0.2"/>
  <cols>
    <col min="1" max="1" width="6.42578125" style="5" customWidth="1"/>
    <col min="2" max="2" width="2.5703125" style="5" customWidth="1"/>
    <col min="3" max="3" width="31.7109375" customWidth="1"/>
    <col min="4" max="4" width="0.7109375" customWidth="1"/>
    <col min="5" max="5" width="8.140625" customWidth="1"/>
    <col min="6" max="6" width="1.7109375" customWidth="1"/>
    <col min="7" max="7" width="14.140625" bestFit="1" customWidth="1"/>
    <col min="8" max="8" width="2.42578125" customWidth="1"/>
    <col min="9" max="9" width="11.7109375" bestFit="1" customWidth="1"/>
    <col min="10" max="10" width="0.85546875" customWidth="1"/>
    <col min="11" max="11" width="1.140625" customWidth="1"/>
    <col min="12" max="12" width="8.140625" customWidth="1"/>
    <col min="13" max="13" width="1.7109375" customWidth="1"/>
    <col min="14" max="14" width="14.140625" bestFit="1" customWidth="1"/>
    <col min="15" max="15" width="2.42578125" customWidth="1"/>
    <col min="16" max="16" width="11.7109375" bestFit="1" customWidth="1"/>
    <col min="17" max="17" width="0.85546875" customWidth="1"/>
    <col min="18" max="18" width="1.140625" customWidth="1"/>
    <col min="19" max="19" width="8.140625" customWidth="1"/>
    <col min="20" max="20" width="1.7109375" customWidth="1"/>
    <col min="21" max="21" width="14.140625" bestFit="1" customWidth="1"/>
    <col min="22" max="22" width="0.85546875" customWidth="1"/>
    <col min="23" max="23" width="1" customWidth="1"/>
    <col min="25" max="25" width="38.140625" customWidth="1"/>
    <col min="27" max="27" width="17.28515625" customWidth="1"/>
  </cols>
  <sheetData>
    <row r="1" spans="1:28" ht="20.100000000000001" customHeight="1" x14ac:dyDescent="0.3">
      <c r="A1" s="1" t="s">
        <v>141</v>
      </c>
      <c r="B1" s="1"/>
      <c r="C1" s="2"/>
      <c r="D1" s="2"/>
      <c r="E1" s="2"/>
      <c r="F1" s="2"/>
      <c r="G1" s="2"/>
      <c r="H1" s="2"/>
      <c r="I1" s="2" t="s">
        <v>0</v>
      </c>
      <c r="J1" s="3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3"/>
    </row>
    <row r="2" spans="1:28" ht="20.100000000000001" customHeight="1" x14ac:dyDescent="0.3">
      <c r="A2" s="4" t="s">
        <v>133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8" ht="20.100000000000001" customHeight="1" x14ac:dyDescent="0.3">
      <c r="A3" s="4" t="s">
        <v>138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20.100000000000001" customHeight="1" x14ac:dyDescent="0.3">
      <c r="A4" s="1" t="s">
        <v>142</v>
      </c>
      <c r="B4" s="1"/>
      <c r="C4" s="2"/>
      <c r="D4" s="2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3"/>
      <c r="R4" s="2"/>
      <c r="S4" s="2"/>
      <c r="T4" s="2"/>
      <c r="U4" s="2"/>
      <c r="V4" s="3"/>
    </row>
    <row r="5" spans="1:28" ht="14.25" customHeight="1" x14ac:dyDescent="0.35">
      <c r="C5" s="6"/>
      <c r="D5" s="7"/>
      <c r="E5" s="8"/>
      <c r="F5" s="7"/>
      <c r="G5" s="9"/>
      <c r="H5" s="9"/>
      <c r="I5" s="9"/>
      <c r="J5" s="7"/>
      <c r="K5" s="7"/>
      <c r="L5" s="8"/>
      <c r="M5" s="7"/>
      <c r="N5" s="9"/>
      <c r="O5" s="9"/>
      <c r="P5" s="9"/>
      <c r="Q5" s="7"/>
      <c r="R5" s="7"/>
      <c r="S5" s="8"/>
      <c r="T5" s="7"/>
      <c r="U5" s="9"/>
      <c r="V5" s="7"/>
    </row>
    <row r="6" spans="1:28" ht="20.100000000000001" customHeight="1" x14ac:dyDescent="0.3">
      <c r="A6" s="10" t="s">
        <v>1</v>
      </c>
      <c r="B6" s="10"/>
      <c r="D6" s="6"/>
      <c r="E6" s="11"/>
      <c r="F6" s="11"/>
      <c r="G6" s="11"/>
      <c r="H6" s="11"/>
      <c r="I6" s="11"/>
      <c r="J6" s="11"/>
      <c r="K6" s="6"/>
      <c r="L6" s="11"/>
      <c r="M6" s="11"/>
      <c r="N6" s="11"/>
      <c r="O6" s="11"/>
      <c r="P6" s="11"/>
      <c r="Q6" s="11"/>
      <c r="R6" s="6"/>
      <c r="S6" s="11"/>
      <c r="T6" s="11"/>
      <c r="U6" s="11"/>
      <c r="V6" s="11"/>
    </row>
    <row r="7" spans="1:28" ht="12.75" customHeight="1" x14ac:dyDescent="0.2">
      <c r="C7" s="12"/>
      <c r="D7" s="12"/>
      <c r="E7" s="13" t="s">
        <v>2</v>
      </c>
      <c r="F7" s="13"/>
      <c r="G7" s="13"/>
      <c r="H7" s="13"/>
      <c r="I7" s="47"/>
      <c r="J7" s="12"/>
      <c r="K7" s="12"/>
      <c r="L7" s="13" t="s">
        <v>3</v>
      </c>
      <c r="M7" s="13"/>
      <c r="N7" s="13"/>
      <c r="O7" s="13"/>
      <c r="P7" s="47"/>
      <c r="Q7" s="12"/>
      <c r="R7" s="12"/>
      <c r="S7" s="13" t="s">
        <v>136</v>
      </c>
      <c r="T7" s="13"/>
      <c r="U7" s="13"/>
      <c r="V7" s="12"/>
    </row>
    <row r="8" spans="1:28" ht="12.75" customHeight="1" thickBot="1" x14ac:dyDescent="0.25">
      <c r="C8" s="12"/>
      <c r="D8" s="12"/>
      <c r="E8" s="55" t="s">
        <v>4</v>
      </c>
      <c r="F8" s="55"/>
      <c r="G8" s="55"/>
      <c r="H8" s="55"/>
      <c r="I8" s="56"/>
      <c r="J8" s="12"/>
      <c r="K8" s="12"/>
      <c r="L8" s="55" t="s">
        <v>4</v>
      </c>
      <c r="M8" s="55"/>
      <c r="N8" s="55"/>
      <c r="O8" s="55"/>
      <c r="P8" s="56"/>
      <c r="Q8" s="12"/>
      <c r="R8" s="12"/>
      <c r="S8" s="55" t="s">
        <v>137</v>
      </c>
      <c r="T8" s="55"/>
      <c r="U8" s="55"/>
      <c r="V8" s="12"/>
    </row>
    <row r="9" spans="1:28" ht="12.75" customHeight="1" x14ac:dyDescent="0.2">
      <c r="A9" s="70" t="s">
        <v>5</v>
      </c>
      <c r="B9" s="38"/>
      <c r="C9" s="22"/>
      <c r="D9" s="14"/>
      <c r="E9" s="57"/>
      <c r="F9" s="57"/>
      <c r="G9" s="59" t="s">
        <v>7</v>
      </c>
      <c r="H9" s="60"/>
      <c r="I9" s="61" t="s">
        <v>6</v>
      </c>
      <c r="J9" s="60"/>
      <c r="K9" s="60"/>
      <c r="L9" s="57"/>
      <c r="M9" s="57"/>
      <c r="N9" s="59" t="s">
        <v>7</v>
      </c>
      <c r="O9" s="60"/>
      <c r="P9" s="61" t="s">
        <v>6</v>
      </c>
      <c r="Q9" s="60"/>
      <c r="R9" s="60"/>
      <c r="S9" s="57"/>
      <c r="T9" s="57"/>
      <c r="U9" s="59"/>
      <c r="V9" s="14"/>
    </row>
    <row r="10" spans="1:28" ht="12.75" customHeight="1" x14ac:dyDescent="0.2">
      <c r="A10" s="71" t="s">
        <v>8</v>
      </c>
      <c r="B10" s="72"/>
      <c r="C10" s="72" t="s">
        <v>9</v>
      </c>
      <c r="D10" s="14"/>
      <c r="E10" s="63" t="s">
        <v>134</v>
      </c>
      <c r="F10" s="57"/>
      <c r="G10" s="63" t="s">
        <v>12</v>
      </c>
      <c r="H10" s="60"/>
      <c r="I10" s="63" t="s">
        <v>11</v>
      </c>
      <c r="J10" s="62"/>
      <c r="K10" s="60"/>
      <c r="L10" s="63" t="s">
        <v>10</v>
      </c>
      <c r="M10" s="64"/>
      <c r="N10" s="63" t="s">
        <v>12</v>
      </c>
      <c r="O10" s="65"/>
      <c r="P10" s="63" t="s">
        <v>11</v>
      </c>
      <c r="Q10" s="62"/>
      <c r="R10" s="60"/>
      <c r="S10" s="64" t="s">
        <v>134</v>
      </c>
      <c r="T10" s="65"/>
      <c r="U10" s="64" t="s">
        <v>135</v>
      </c>
      <c r="V10" s="16"/>
    </row>
    <row r="11" spans="1:28" s="12" customFormat="1" ht="12.75" customHeight="1" x14ac:dyDescent="0.2">
      <c r="A11" s="41" t="s">
        <v>13</v>
      </c>
      <c r="B11" s="42"/>
      <c r="C11" s="42" t="s">
        <v>14</v>
      </c>
      <c r="D11" s="42"/>
      <c r="E11" s="44">
        <f>VLOOKUP(TEXT($A11,0),[1]Sheet1!$A:$F,4,0)</f>
        <v>20</v>
      </c>
      <c r="G11" s="19">
        <f>VLOOKUP(TEXT($A11,0),[1]Sheet1!$A:$F,5,0)</f>
        <v>109739</v>
      </c>
      <c r="H11" s="21"/>
      <c r="I11" s="68">
        <f>VLOOKUP(TEXT($A11,0),[1]Sheet1!$A:$F,6,0)</f>
        <v>0</v>
      </c>
      <c r="J11" s="20"/>
      <c r="K11" s="42"/>
      <c r="L11" s="44">
        <f>VLOOKUP(TEXT($A11,0),[2]Sheet1!$A:$F,4,0)</f>
        <v>3</v>
      </c>
      <c r="N11" s="19">
        <f>VLOOKUP(TEXT($A11,0),[2]Sheet1!$A:$F,5,0)</f>
        <v>22773</v>
      </c>
      <c r="O11" s="21"/>
      <c r="P11" s="68">
        <f>VLOOKUP(TEXT($A11,0),[2]Sheet1!$A:$F,6,0)</f>
        <v>0</v>
      </c>
      <c r="Q11" s="20"/>
      <c r="R11" s="42"/>
      <c r="S11" s="54">
        <f>_xlfn.IFNA(VLOOKUP(TEXT($A11,0),[3]Sheet1!$A:$F,6,0),0)</f>
        <v>2</v>
      </c>
      <c r="U11" s="45">
        <f>_xlfn.IFNA(VLOOKUP(TEXT($A11,0),[3]Sheet1!$A:$F,5,0),0)</f>
        <v>8388</v>
      </c>
      <c r="V11" s="20"/>
      <c r="W11"/>
      <c r="X11"/>
      <c r="Y11"/>
      <c r="Z11" s="52"/>
      <c r="AA11" s="18"/>
      <c r="AB11" s="18"/>
    </row>
    <row r="12" spans="1:28" s="12" customFormat="1" ht="12.75" customHeight="1" x14ac:dyDescent="0.2">
      <c r="A12" s="41" t="s">
        <v>15</v>
      </c>
      <c r="B12" s="42"/>
      <c r="C12" s="42" t="s">
        <v>16</v>
      </c>
      <c r="D12" s="42"/>
      <c r="E12" s="44">
        <f>VLOOKUP(TEXT($A12,0),[1]Sheet1!$A:$F,4,0)</f>
        <v>46</v>
      </c>
      <c r="G12" s="19">
        <f>VLOOKUP(TEXT($A12,0),[1]Sheet1!$A:$F,5,0)</f>
        <v>262680</v>
      </c>
      <c r="H12" s="21"/>
      <c r="I12" s="68">
        <f>VLOOKUP(TEXT($A12,0),[1]Sheet1!$A:$F,6,0)</f>
        <v>0</v>
      </c>
      <c r="J12" s="20"/>
      <c r="K12" s="42"/>
      <c r="L12" s="44">
        <f>VLOOKUP(TEXT($A12,0),[2]Sheet1!$A:$F,4,0)</f>
        <v>53</v>
      </c>
      <c r="N12" s="19">
        <f>VLOOKUP(TEXT($A12,0),[2]Sheet1!$A:$F,5,0)</f>
        <v>435375</v>
      </c>
      <c r="O12" s="21"/>
      <c r="P12" s="68">
        <f>VLOOKUP(TEXT($A12,0),[2]Sheet1!$A:$F,6,0)</f>
        <v>0</v>
      </c>
      <c r="Q12" s="20"/>
      <c r="R12" s="42"/>
      <c r="S12" s="69">
        <f>_xlfn.IFNA(VLOOKUP(TEXT($A12,0),[3]Sheet1!$A:$F,6,0),0)</f>
        <v>0</v>
      </c>
      <c r="T12" s="11"/>
      <c r="U12" s="68">
        <f>_xlfn.IFNA(VLOOKUP(TEXT($A12,0),[3]Sheet1!$A:$F,5,0),0)</f>
        <v>0</v>
      </c>
      <c r="V12" s="20"/>
      <c r="W12"/>
      <c r="X12"/>
      <c r="Y12"/>
      <c r="Z12" s="52"/>
      <c r="AA12" s="18"/>
      <c r="AB12" s="18"/>
    </row>
    <row r="13" spans="1:28" s="12" customFormat="1" ht="12.75" customHeight="1" x14ac:dyDescent="0.2">
      <c r="A13" s="41" t="s">
        <v>17</v>
      </c>
      <c r="B13" s="42"/>
      <c r="C13" s="42" t="s">
        <v>18</v>
      </c>
      <c r="D13" s="42"/>
      <c r="E13" s="44">
        <f>VLOOKUP(TEXT($A13,0),[1]Sheet1!$A:$F,4,0)</f>
        <v>64</v>
      </c>
      <c r="G13" s="19">
        <f>VLOOKUP(TEXT($A13,0),[1]Sheet1!$A:$F,5,0)</f>
        <v>401098</v>
      </c>
      <c r="H13" s="21"/>
      <c r="I13" s="68">
        <f>VLOOKUP(TEXT($A13,0),[1]Sheet1!$A:$F,6,0)</f>
        <v>0</v>
      </c>
      <c r="J13" s="20"/>
      <c r="K13" s="42"/>
      <c r="L13" s="44">
        <f>VLOOKUP(TEXT($A13,0),[2]Sheet1!$A:$F,4,0)</f>
        <v>17</v>
      </c>
      <c r="N13" s="19">
        <f>VLOOKUP(TEXT($A13,0),[2]Sheet1!$A:$F,5,0)</f>
        <v>178017</v>
      </c>
      <c r="O13" s="21"/>
      <c r="P13" s="68">
        <f>VLOOKUP(TEXT($A13,0),[2]Sheet1!$A:$F,6,0)</f>
        <v>0</v>
      </c>
      <c r="Q13" s="20"/>
      <c r="R13" s="42"/>
      <c r="S13" s="54">
        <f>_xlfn.IFNA(VLOOKUP(TEXT($A13,0),[3]Sheet1!$A:$F,6,0),0)</f>
        <v>1</v>
      </c>
      <c r="U13" s="45">
        <f>_xlfn.IFNA(VLOOKUP(TEXT($A13,0),[3]Sheet1!$A:$F,5,0),0)</f>
        <v>1756</v>
      </c>
      <c r="V13" s="20"/>
      <c r="W13"/>
      <c r="X13"/>
      <c r="Y13"/>
      <c r="Z13" s="52"/>
      <c r="AA13" s="18"/>
      <c r="AB13" s="18"/>
    </row>
    <row r="14" spans="1:28" s="12" customFormat="1" ht="12.75" customHeight="1" x14ac:dyDescent="0.2">
      <c r="A14" s="41" t="s">
        <v>19</v>
      </c>
      <c r="B14" s="42"/>
      <c r="C14" s="42" t="s">
        <v>20</v>
      </c>
      <c r="D14" s="42"/>
      <c r="E14" s="44">
        <f>VLOOKUP(TEXT($A14,0),[1]Sheet1!$A:$F,4,0)</f>
        <v>40</v>
      </c>
      <c r="G14" s="19">
        <f>VLOOKUP(TEXT($A14,0),[1]Sheet1!$A:$F,5,0)</f>
        <v>416043</v>
      </c>
      <c r="H14" s="21"/>
      <c r="I14" s="68">
        <f>VLOOKUP(TEXT($A14,0),[1]Sheet1!$A:$F,6,0)</f>
        <v>0</v>
      </c>
      <c r="J14" s="20"/>
      <c r="K14" s="42"/>
      <c r="L14" s="44">
        <f>VLOOKUP(TEXT($A14,0),[2]Sheet1!$A:$F,4,0)</f>
        <v>226</v>
      </c>
      <c r="N14" s="19">
        <f>VLOOKUP(TEXT($A14,0),[2]Sheet1!$A:$F,5,0)</f>
        <v>2034882</v>
      </c>
      <c r="O14" s="21"/>
      <c r="P14" s="68">
        <f>VLOOKUP(TEXT($A14,0),[2]Sheet1!$A:$F,6,0)</f>
        <v>0</v>
      </c>
      <c r="Q14" s="20"/>
      <c r="R14" s="42"/>
      <c r="S14" s="54">
        <f>_xlfn.IFNA(VLOOKUP(TEXT($A14,0),[3]Sheet1!$A:$F,6,0),0)</f>
        <v>1</v>
      </c>
      <c r="U14" s="45">
        <f>_xlfn.IFNA(VLOOKUP(TEXT($A14,0),[3]Sheet1!$A:$F,5,0),0)</f>
        <v>1606</v>
      </c>
      <c r="V14" s="20"/>
      <c r="W14"/>
      <c r="X14"/>
      <c r="Y14"/>
      <c r="Z14" s="52"/>
      <c r="AA14" s="18"/>
      <c r="AB14" s="18"/>
    </row>
    <row r="15" spans="1:28" s="12" customFormat="1" ht="12.75" customHeight="1" x14ac:dyDescent="0.2">
      <c r="A15" s="41" t="s">
        <v>21</v>
      </c>
      <c r="B15" s="42"/>
      <c r="C15" s="42" t="s">
        <v>22</v>
      </c>
      <c r="D15" s="42"/>
      <c r="E15" s="44">
        <f>VLOOKUP(TEXT($A15,0),[1]Sheet1!$A:$F,4,0)</f>
        <v>28</v>
      </c>
      <c r="G15" s="19">
        <f>VLOOKUP(TEXT($A15,0),[1]Sheet1!$A:$F,5,0)</f>
        <v>134746</v>
      </c>
      <c r="H15" s="21"/>
      <c r="I15" s="68">
        <f>VLOOKUP(TEXT($A15,0),[1]Sheet1!$A:$F,6,0)</f>
        <v>0</v>
      </c>
      <c r="J15" s="20"/>
      <c r="K15" s="42"/>
      <c r="L15" s="44">
        <f>VLOOKUP(TEXT($A15,0),[2]Sheet1!$A:$F,4,0)</f>
        <v>18</v>
      </c>
      <c r="N15" s="19">
        <f>VLOOKUP(TEXT($A15,0),[2]Sheet1!$A:$F,5,0)</f>
        <v>136421</v>
      </c>
      <c r="O15" s="21"/>
      <c r="P15" s="68">
        <f>VLOOKUP(TEXT($A15,0),[2]Sheet1!$A:$F,6,0)</f>
        <v>0</v>
      </c>
      <c r="Q15" s="20"/>
      <c r="R15" s="42"/>
      <c r="S15" s="69">
        <f>_xlfn.IFNA(VLOOKUP(TEXT($A15,0),[3]Sheet1!$A:$F,6,0),0)</f>
        <v>0</v>
      </c>
      <c r="T15" s="11"/>
      <c r="U15" s="68">
        <f>_xlfn.IFNA(VLOOKUP(TEXT($A15,0),[3]Sheet1!$A:$F,5,0),0)</f>
        <v>0</v>
      </c>
      <c r="V15" s="20"/>
      <c r="W15"/>
      <c r="X15"/>
      <c r="Y15"/>
      <c r="Z15" s="52"/>
      <c r="AA15" s="18"/>
      <c r="AB15" s="18"/>
    </row>
    <row r="16" spans="1:28" s="12" customFormat="1" ht="12.75" customHeight="1" x14ac:dyDescent="0.2">
      <c r="A16" s="41" t="s">
        <v>23</v>
      </c>
      <c r="B16" s="42"/>
      <c r="C16" s="42" t="s">
        <v>24</v>
      </c>
      <c r="D16" s="42"/>
      <c r="E16" s="44">
        <f>VLOOKUP(TEXT($A16,0),[1]Sheet1!$A:$F,4,0)</f>
        <v>120</v>
      </c>
      <c r="G16" s="19">
        <f>VLOOKUP(TEXT($A16,0),[1]Sheet1!$A:$F,5,0)</f>
        <v>950903</v>
      </c>
      <c r="H16" s="21"/>
      <c r="I16" s="68">
        <f>VLOOKUP(TEXT($A16,0),[1]Sheet1!$A:$F,6,0)</f>
        <v>0</v>
      </c>
      <c r="J16" s="20"/>
      <c r="K16" s="42"/>
      <c r="L16" s="44">
        <f>VLOOKUP(TEXT($A16,0),[2]Sheet1!$A:$F,4,0)</f>
        <v>125</v>
      </c>
      <c r="N16" s="19">
        <f>VLOOKUP(TEXT($A16,0),[2]Sheet1!$A:$F,5,0)</f>
        <v>983437</v>
      </c>
      <c r="O16" s="21"/>
      <c r="P16" s="68">
        <f>VLOOKUP(TEXT($A16,0),[2]Sheet1!$A:$F,6,0)</f>
        <v>0</v>
      </c>
      <c r="Q16" s="20"/>
      <c r="R16" s="42"/>
      <c r="S16" s="69">
        <f>_xlfn.IFNA(VLOOKUP(TEXT($A16,0),[3]Sheet1!$A:$F,6,0),0)</f>
        <v>0</v>
      </c>
      <c r="T16" s="11"/>
      <c r="U16" s="68">
        <f>_xlfn.IFNA(VLOOKUP(TEXT($A16,0),[3]Sheet1!$A:$F,5,0),0)</f>
        <v>0</v>
      </c>
      <c r="V16" s="20"/>
      <c r="W16"/>
      <c r="X16"/>
      <c r="Y16"/>
      <c r="Z16" s="52"/>
      <c r="AA16" s="18"/>
      <c r="AB16" s="18"/>
    </row>
    <row r="17" spans="1:28" s="12" customFormat="1" ht="12.75" customHeight="1" x14ac:dyDescent="0.2">
      <c r="A17" s="41" t="s">
        <v>25</v>
      </c>
      <c r="B17" s="42"/>
      <c r="C17" s="42" t="s">
        <v>26</v>
      </c>
      <c r="D17" s="42"/>
      <c r="E17" s="44">
        <f>VLOOKUP(TEXT($A17,0),[1]Sheet1!$A:$F,4,0)</f>
        <v>170</v>
      </c>
      <c r="G17" s="19">
        <f>VLOOKUP(TEXT($A17,0),[1]Sheet1!$A:$F,5,0)</f>
        <v>1294499</v>
      </c>
      <c r="H17" s="21"/>
      <c r="I17" s="68">
        <f>VLOOKUP(TEXT($A17,0),[1]Sheet1!$A:$F,6,0)</f>
        <v>0</v>
      </c>
      <c r="J17" s="20"/>
      <c r="K17" s="42"/>
      <c r="L17" s="44">
        <f>VLOOKUP(TEXT($A17,0),[2]Sheet1!$A:$F,4,0)</f>
        <v>145</v>
      </c>
      <c r="N17" s="19">
        <f>VLOOKUP(TEXT($A17,0),[2]Sheet1!$A:$F,5,0)</f>
        <v>1276897</v>
      </c>
      <c r="O17" s="21"/>
      <c r="P17" s="68">
        <f>VLOOKUP(TEXT($A17,0),[2]Sheet1!$A:$F,6,0)</f>
        <v>0</v>
      </c>
      <c r="Q17" s="20"/>
      <c r="R17" s="42"/>
      <c r="S17" s="54">
        <f>_xlfn.IFNA(VLOOKUP(TEXT($A17,0),[3]Sheet1!$A:$F,6,0),0)</f>
        <v>1</v>
      </c>
      <c r="U17" s="45">
        <f>_xlfn.IFNA(VLOOKUP(TEXT($A17,0),[3]Sheet1!$A:$F,5,0),0)</f>
        <v>2747</v>
      </c>
      <c r="V17" s="20"/>
      <c r="W17"/>
      <c r="X17"/>
      <c r="Y17"/>
      <c r="Z17" s="52"/>
      <c r="AA17" s="18"/>
      <c r="AB17" s="18"/>
    </row>
    <row r="18" spans="1:28" s="12" customFormat="1" ht="12.75" customHeight="1" x14ac:dyDescent="0.2">
      <c r="A18" s="41" t="s">
        <v>27</v>
      </c>
      <c r="B18" s="42"/>
      <c r="C18" s="42" t="s">
        <v>28</v>
      </c>
      <c r="D18" s="42"/>
      <c r="E18" s="44">
        <f>VLOOKUP(TEXT($A18,0),[1]Sheet1!$A:$F,4,0)</f>
        <v>100</v>
      </c>
      <c r="G18" s="19">
        <f>VLOOKUP(TEXT($A18,0),[1]Sheet1!$A:$F,5,0)</f>
        <v>698588</v>
      </c>
      <c r="H18" s="21"/>
      <c r="I18" s="68">
        <f>VLOOKUP(TEXT($A18,0),[1]Sheet1!$A:$F,6,0)</f>
        <v>0</v>
      </c>
      <c r="J18" s="20"/>
      <c r="K18" s="42"/>
      <c r="L18" s="44">
        <f>VLOOKUP(TEXT($A18,0),[2]Sheet1!$A:$F,4,0)</f>
        <v>196</v>
      </c>
      <c r="N18" s="19">
        <f>VLOOKUP(TEXT($A18,0),[2]Sheet1!$A:$F,5,0)</f>
        <v>1834916</v>
      </c>
      <c r="O18" s="21"/>
      <c r="P18" s="68">
        <f>VLOOKUP(TEXT($A18,0),[2]Sheet1!$A:$F,6,0)</f>
        <v>0</v>
      </c>
      <c r="Q18" s="20"/>
      <c r="R18" s="42"/>
      <c r="S18" s="69">
        <f>_xlfn.IFNA(VLOOKUP(TEXT($A18,0),[3]Sheet1!$A:$F,6,0),0)</f>
        <v>0</v>
      </c>
      <c r="T18" s="11"/>
      <c r="U18" s="68">
        <f>_xlfn.IFNA(VLOOKUP(TEXT($A18,0),[3]Sheet1!$A:$F,5,0),0)</f>
        <v>0</v>
      </c>
      <c r="V18" s="20"/>
      <c r="W18"/>
      <c r="X18"/>
      <c r="Y18"/>
      <c r="Z18" s="52"/>
      <c r="AA18" s="18"/>
      <c r="AB18" s="18"/>
    </row>
    <row r="19" spans="1:28" s="12" customFormat="1" ht="12.75" customHeight="1" x14ac:dyDescent="0.2">
      <c r="A19" s="41" t="s">
        <v>29</v>
      </c>
      <c r="B19" s="42"/>
      <c r="C19" s="42" t="s">
        <v>30</v>
      </c>
      <c r="D19" s="42"/>
      <c r="E19" s="44">
        <f>VLOOKUP(TEXT($A19,0),[1]Sheet1!$A:$F,4,0)</f>
        <v>137</v>
      </c>
      <c r="G19" s="19">
        <f>VLOOKUP(TEXT($A19,0),[1]Sheet1!$A:$F,5,0)</f>
        <v>1741923</v>
      </c>
      <c r="H19" s="21"/>
      <c r="I19" s="68">
        <f>VLOOKUP(TEXT($A19,0),[1]Sheet1!$A:$F,6,0)</f>
        <v>0</v>
      </c>
      <c r="J19" s="20"/>
      <c r="K19" s="42"/>
      <c r="L19" s="44">
        <f>VLOOKUP(TEXT($A19,0),[2]Sheet1!$A:$F,4,0)</f>
        <v>126</v>
      </c>
      <c r="N19" s="19">
        <f>VLOOKUP(TEXT($A19,0),[2]Sheet1!$A:$F,5,0)</f>
        <v>1253828</v>
      </c>
      <c r="O19" s="21"/>
      <c r="P19" s="68">
        <f>VLOOKUP(TEXT($A19,0),[2]Sheet1!$A:$F,6,0)</f>
        <v>0</v>
      </c>
      <c r="Q19" s="20"/>
      <c r="R19" s="42"/>
      <c r="S19" s="54">
        <f>_xlfn.IFNA(VLOOKUP(TEXT($A19,0),[3]Sheet1!$A:$F,6,0),0)</f>
        <v>6</v>
      </c>
      <c r="U19" s="45">
        <f>_xlfn.IFNA(VLOOKUP(TEXT($A19,0),[3]Sheet1!$A:$F,5,0),0)</f>
        <v>41952</v>
      </c>
      <c r="V19" s="20"/>
      <c r="W19"/>
      <c r="X19"/>
      <c r="Y19"/>
      <c r="Z19" s="52"/>
      <c r="AA19" s="18"/>
      <c r="AB19" s="18"/>
    </row>
    <row r="20" spans="1:28" s="12" customFormat="1" ht="12.75" customHeight="1" x14ac:dyDescent="0.2">
      <c r="A20" s="41" t="s">
        <v>31</v>
      </c>
      <c r="B20" s="42"/>
      <c r="C20" s="42" t="s">
        <v>32</v>
      </c>
      <c r="D20" s="42"/>
      <c r="E20" s="44">
        <f>VLOOKUP(TEXT($A20,0),[1]Sheet1!$A:$F,4,0)</f>
        <v>92</v>
      </c>
      <c r="G20" s="19">
        <f>VLOOKUP(TEXT($A20,0),[1]Sheet1!$A:$F,5,0)</f>
        <v>550055</v>
      </c>
      <c r="H20" s="21"/>
      <c r="I20" s="68">
        <f>VLOOKUP(TEXT($A20,0),[1]Sheet1!$A:$F,6,0)</f>
        <v>0</v>
      </c>
      <c r="J20" s="20"/>
      <c r="K20" s="42"/>
      <c r="L20" s="44">
        <f>VLOOKUP(TEXT($A20,0),[2]Sheet1!$A:$F,4,0)</f>
        <v>80</v>
      </c>
      <c r="N20" s="19">
        <f>VLOOKUP(TEXT($A20,0),[2]Sheet1!$A:$F,5,0)</f>
        <v>510878</v>
      </c>
      <c r="O20" s="21"/>
      <c r="P20" s="68">
        <f>VLOOKUP(TEXT($A20,0),[2]Sheet1!$A:$F,6,0)</f>
        <v>0</v>
      </c>
      <c r="Q20" s="20"/>
      <c r="R20" s="42"/>
      <c r="S20" s="69">
        <f>_xlfn.IFNA(VLOOKUP(TEXT($A20,0),[3]Sheet1!$A:$F,6,0),0)</f>
        <v>0</v>
      </c>
      <c r="T20" s="11"/>
      <c r="U20" s="68">
        <f>_xlfn.IFNA(VLOOKUP(TEXT($A20,0),[3]Sheet1!$A:$F,5,0),0)</f>
        <v>0</v>
      </c>
      <c r="V20" s="20"/>
      <c r="W20"/>
      <c r="X20"/>
      <c r="Y20"/>
      <c r="Z20" s="52"/>
      <c r="AA20" s="18"/>
      <c r="AB20" s="18"/>
    </row>
    <row r="21" spans="1:28" s="12" customFormat="1" ht="12.75" customHeight="1" x14ac:dyDescent="0.2">
      <c r="A21" s="41" t="s">
        <v>33</v>
      </c>
      <c r="B21" s="42"/>
      <c r="C21" s="42" t="s">
        <v>140</v>
      </c>
      <c r="D21" s="42"/>
      <c r="E21" s="44">
        <f>VLOOKUP(TEXT($A21,0),[1]Sheet1!$A:$F,4,0)</f>
        <v>158</v>
      </c>
      <c r="G21" s="19">
        <f>VLOOKUP(TEXT($A21,0),[1]Sheet1!$A:$F,5,0)</f>
        <v>1467986</v>
      </c>
      <c r="H21" s="21"/>
      <c r="I21" s="68">
        <f>VLOOKUP(TEXT($A21,0),[1]Sheet1!$A:$F,6,0)</f>
        <v>0</v>
      </c>
      <c r="J21" s="20"/>
      <c r="K21" s="42"/>
      <c r="L21" s="44">
        <f>VLOOKUP(TEXT($A21,0),[2]Sheet1!$A:$F,4,0)</f>
        <v>172</v>
      </c>
      <c r="N21" s="19">
        <f>VLOOKUP(TEXT($A21,0),[2]Sheet1!$A:$F,5,0)</f>
        <v>2046272</v>
      </c>
      <c r="O21" s="21"/>
      <c r="P21" s="68">
        <f>VLOOKUP(TEXT($A21,0),[2]Sheet1!$A:$F,6,0)</f>
        <v>0</v>
      </c>
      <c r="Q21" s="20"/>
      <c r="R21" s="42"/>
      <c r="S21" s="54">
        <f>_xlfn.IFNA(VLOOKUP(TEXT($A21,0),[3]Sheet1!$A:$F,6,0),0)</f>
        <v>5</v>
      </c>
      <c r="U21" s="45">
        <f>_xlfn.IFNA(VLOOKUP(TEXT($A21,0),[3]Sheet1!$A:$F,5,0),0)</f>
        <v>43678</v>
      </c>
      <c r="V21" s="20"/>
      <c r="W21"/>
      <c r="X21"/>
      <c r="Y21"/>
      <c r="Z21" s="52"/>
      <c r="AA21" s="18"/>
      <c r="AB21" s="18"/>
    </row>
    <row r="22" spans="1:28" s="12" customFormat="1" ht="12.75" customHeight="1" x14ac:dyDescent="0.2">
      <c r="A22" s="41" t="s">
        <v>34</v>
      </c>
      <c r="B22" s="42"/>
      <c r="C22" s="42" t="s">
        <v>35</v>
      </c>
      <c r="D22" s="42"/>
      <c r="E22" s="44">
        <f>VLOOKUP(TEXT($A22,0),[1]Sheet1!$A:$F,4,0)</f>
        <v>69</v>
      </c>
      <c r="G22" s="19">
        <f>VLOOKUP(TEXT($A22,0),[1]Sheet1!$A:$F,5,0)</f>
        <v>361875</v>
      </c>
      <c r="H22" s="21"/>
      <c r="I22" s="68">
        <f>VLOOKUP(TEXT($A22,0),[1]Sheet1!$A:$F,6,0)</f>
        <v>0</v>
      </c>
      <c r="J22" s="20"/>
      <c r="K22" s="42"/>
      <c r="L22" s="44">
        <f>VLOOKUP(TEXT($A22,0),[2]Sheet1!$A:$F,4,0)</f>
        <v>139</v>
      </c>
      <c r="N22" s="19">
        <f>VLOOKUP(TEXT($A22,0),[2]Sheet1!$A:$F,5,0)</f>
        <v>901816</v>
      </c>
      <c r="O22" s="21"/>
      <c r="P22" s="68">
        <f>VLOOKUP(TEXT($A22,0),[2]Sheet1!$A:$F,6,0)</f>
        <v>0</v>
      </c>
      <c r="Q22" s="20"/>
      <c r="R22" s="42"/>
      <c r="S22" s="69">
        <f>_xlfn.IFNA(VLOOKUP(TEXT($A22,0),[3]Sheet1!$A:$F,6,0),0)</f>
        <v>0</v>
      </c>
      <c r="T22" s="11"/>
      <c r="U22" s="68">
        <f>_xlfn.IFNA(VLOOKUP(TEXT($A22,0),[3]Sheet1!$A:$F,5,0),0)</f>
        <v>0</v>
      </c>
      <c r="V22" s="20"/>
      <c r="W22"/>
      <c r="X22"/>
      <c r="Y22"/>
      <c r="Z22" s="52"/>
      <c r="AA22" s="18"/>
      <c r="AB22" s="18"/>
    </row>
    <row r="23" spans="1:28" ht="12.75" customHeight="1" x14ac:dyDescent="0.2">
      <c r="A23" s="11"/>
      <c r="C23" s="12"/>
      <c r="D23" s="14"/>
      <c r="E23" s="17"/>
      <c r="F23" s="18"/>
      <c r="G23" s="19"/>
      <c r="I23" s="19"/>
      <c r="J23" s="20"/>
      <c r="K23" s="14"/>
      <c r="L23" s="17"/>
      <c r="M23" s="18"/>
      <c r="N23" s="19"/>
      <c r="P23" s="19"/>
      <c r="Q23" s="20"/>
      <c r="R23" s="14"/>
      <c r="S23" s="17"/>
      <c r="T23" s="18"/>
      <c r="U23" s="19"/>
      <c r="V23" s="20"/>
    </row>
    <row r="24" spans="1:28" ht="12.75" customHeight="1" thickBot="1" x14ac:dyDescent="0.25">
      <c r="A24" s="37"/>
      <c r="C24" s="22" t="s">
        <v>36</v>
      </c>
      <c r="D24" s="14"/>
      <c r="E24" s="76">
        <f>SUBTOTAL(9,E11:E22)</f>
        <v>1044</v>
      </c>
      <c r="F24" s="23"/>
      <c r="G24" s="77">
        <f>SUBTOTAL(9,G11:G22)</f>
        <v>8390135</v>
      </c>
      <c r="I24" s="75">
        <f>SUBTOTAL(9,I11:I22)</f>
        <v>0</v>
      </c>
      <c r="J24" s="26"/>
      <c r="K24" s="14"/>
      <c r="L24" s="76">
        <f>SUBTOTAL(9,L11:L22)</f>
        <v>1300</v>
      </c>
      <c r="M24" s="23"/>
      <c r="N24" s="77">
        <f>SUBTOTAL(9,N11:N22)</f>
        <v>11615512</v>
      </c>
      <c r="P24" s="75">
        <f>SUBTOTAL(9,P11:P22)</f>
        <v>0</v>
      </c>
      <c r="Q24" s="26"/>
      <c r="R24" s="14"/>
      <c r="S24" s="76">
        <f>SUBTOTAL(9,S11:S22)</f>
        <v>16</v>
      </c>
      <c r="T24" s="23"/>
      <c r="U24" s="77">
        <f>SUBTOTAL(9,U11:U22)</f>
        <v>100127</v>
      </c>
      <c r="V24" s="26"/>
    </row>
    <row r="25" spans="1:28" ht="13.5" thickTop="1" x14ac:dyDescent="0.2">
      <c r="A25" s="37"/>
      <c r="C25" s="22"/>
      <c r="D25" s="14"/>
      <c r="E25" s="23"/>
      <c r="F25" s="23"/>
      <c r="G25" s="24"/>
      <c r="H25" s="23"/>
      <c r="I25" s="25"/>
      <c r="J25" s="36"/>
      <c r="K25" s="14"/>
      <c r="L25" s="23"/>
      <c r="M25" s="23"/>
      <c r="N25" s="24"/>
      <c r="O25" s="23"/>
      <c r="P25" s="25"/>
      <c r="Q25" s="36"/>
      <c r="R25" s="14"/>
      <c r="S25" s="23"/>
      <c r="T25" s="23"/>
      <c r="U25" s="24"/>
      <c r="V25" s="36"/>
    </row>
    <row r="26" spans="1:28" x14ac:dyDescent="0.2">
      <c r="A26" s="37"/>
      <c r="C26" s="22"/>
      <c r="D26" s="14"/>
      <c r="E26" s="23"/>
      <c r="F26" s="23"/>
      <c r="G26" s="24"/>
      <c r="H26" s="23"/>
      <c r="I26" s="25"/>
      <c r="J26" s="36"/>
      <c r="K26" s="14"/>
      <c r="L26" s="23"/>
      <c r="M26" s="23"/>
      <c r="N26" s="24"/>
      <c r="O26" s="23"/>
      <c r="P26" s="25"/>
      <c r="Q26" s="36"/>
      <c r="R26" s="14"/>
      <c r="S26" s="23"/>
      <c r="T26" s="23"/>
      <c r="U26" s="24"/>
      <c r="V26" s="36"/>
    </row>
    <row r="27" spans="1:28" ht="15.75" x14ac:dyDescent="0.25">
      <c r="A27" s="40" t="s">
        <v>37</v>
      </c>
      <c r="B27" s="10"/>
      <c r="D27" s="12"/>
      <c r="E27" s="50"/>
      <c r="F27" s="50"/>
      <c r="G27" s="50"/>
      <c r="H27" s="50"/>
      <c r="I27" s="51"/>
      <c r="J27" s="12"/>
      <c r="K27" s="12"/>
      <c r="L27" s="50"/>
      <c r="M27" s="50"/>
      <c r="N27" s="50"/>
      <c r="O27" s="50"/>
      <c r="P27" s="51"/>
      <c r="Q27" s="12"/>
      <c r="R27" s="12"/>
      <c r="S27" s="50"/>
      <c r="T27" s="50"/>
      <c r="U27" s="50"/>
      <c r="V27" s="12"/>
    </row>
    <row r="28" spans="1:28" x14ac:dyDescent="0.2">
      <c r="A28" s="37"/>
      <c r="C28" s="12"/>
      <c r="D28" s="12"/>
      <c r="E28" s="13" t="s">
        <v>2</v>
      </c>
      <c r="F28" s="13"/>
      <c r="G28" s="13"/>
      <c r="H28" s="13"/>
      <c r="I28" s="47"/>
      <c r="J28" s="12"/>
      <c r="K28" s="12"/>
      <c r="L28" s="13" t="s">
        <v>3</v>
      </c>
      <c r="M28" s="13"/>
      <c r="N28" s="13"/>
      <c r="O28" s="13"/>
      <c r="P28" s="47"/>
      <c r="Q28" s="12"/>
      <c r="R28" s="12"/>
      <c r="S28" s="13" t="s">
        <v>136</v>
      </c>
      <c r="T28" s="13"/>
      <c r="U28" s="13"/>
      <c r="V28" s="12"/>
    </row>
    <row r="29" spans="1:28" ht="12.75" customHeight="1" thickBot="1" x14ac:dyDescent="0.25">
      <c r="A29" s="37"/>
      <c r="C29" s="12"/>
      <c r="D29" s="12"/>
      <c r="E29" s="55" t="s">
        <v>4</v>
      </c>
      <c r="F29" s="55"/>
      <c r="G29" s="55"/>
      <c r="H29" s="55"/>
      <c r="I29" s="56"/>
      <c r="J29" s="12"/>
      <c r="K29" s="12"/>
      <c r="L29" s="55" t="s">
        <v>4</v>
      </c>
      <c r="M29" s="55"/>
      <c r="N29" s="55"/>
      <c r="O29" s="55"/>
      <c r="P29" s="56"/>
      <c r="Q29" s="12"/>
      <c r="R29" s="12"/>
      <c r="S29" s="55" t="s">
        <v>137</v>
      </c>
      <c r="T29" s="55"/>
      <c r="U29" s="55"/>
      <c r="V29" s="12"/>
    </row>
    <row r="30" spans="1:28" ht="12.75" customHeight="1" x14ac:dyDescent="0.2">
      <c r="A30" s="70" t="s">
        <v>5</v>
      </c>
      <c r="B30" s="38"/>
      <c r="C30" s="22"/>
      <c r="D30" s="14"/>
      <c r="E30" s="57"/>
      <c r="F30" s="57"/>
      <c r="G30" s="59" t="s">
        <v>7</v>
      </c>
      <c r="H30" s="60"/>
      <c r="I30" s="61" t="s">
        <v>6</v>
      </c>
      <c r="J30" s="60"/>
      <c r="K30" s="60"/>
      <c r="L30" s="57"/>
      <c r="M30" s="57"/>
      <c r="N30" s="59" t="s">
        <v>7</v>
      </c>
      <c r="O30" s="60"/>
      <c r="P30" s="61" t="s">
        <v>6</v>
      </c>
      <c r="Q30" s="60"/>
      <c r="R30" s="60"/>
      <c r="S30" s="57"/>
      <c r="T30" s="57"/>
      <c r="U30" s="59" t="s">
        <v>7</v>
      </c>
      <c r="V30" s="14"/>
    </row>
    <row r="31" spans="1:28" ht="12.75" customHeight="1" x14ac:dyDescent="0.2">
      <c r="A31" s="71" t="s">
        <v>8</v>
      </c>
      <c r="B31" s="72"/>
      <c r="C31" s="72" t="s">
        <v>9</v>
      </c>
      <c r="D31" s="15"/>
      <c r="E31" s="63" t="s">
        <v>10</v>
      </c>
      <c r="F31" s="64"/>
      <c r="G31" s="63" t="s">
        <v>12</v>
      </c>
      <c r="H31" s="65"/>
      <c r="I31" s="63" t="s">
        <v>11</v>
      </c>
      <c r="J31" s="62"/>
      <c r="K31" s="57"/>
      <c r="L31" s="63" t="s">
        <v>10</v>
      </c>
      <c r="M31" s="64"/>
      <c r="N31" s="63" t="s">
        <v>12</v>
      </c>
      <c r="O31" s="65"/>
      <c r="P31" s="63" t="s">
        <v>11</v>
      </c>
      <c r="Q31" s="62"/>
      <c r="R31" s="57"/>
      <c r="S31" s="63" t="s">
        <v>10</v>
      </c>
      <c r="T31" s="64"/>
      <c r="U31" s="63" t="s">
        <v>12</v>
      </c>
      <c r="V31" s="16"/>
    </row>
    <row r="32" spans="1:28" s="12" customFormat="1" ht="12.75" customHeight="1" x14ac:dyDescent="0.2">
      <c r="A32" s="11" t="s">
        <v>38</v>
      </c>
      <c r="B32" s="5"/>
      <c r="C32" s="42" t="s">
        <v>39</v>
      </c>
      <c r="D32" s="42"/>
      <c r="E32" s="44">
        <f>VLOOKUP(TEXT($A32,0),[1]Sheet1!$A:$F,4,0)</f>
        <v>3</v>
      </c>
      <c r="G32" s="19">
        <f>VLOOKUP(TEXT($A32,0),[1]Sheet1!$A:$F,5,0)</f>
        <v>8692</v>
      </c>
      <c r="H32" s="21"/>
      <c r="I32" s="68">
        <f>VLOOKUP(TEXT($A32,0),[1]Sheet1!$A:$F,6,0)</f>
        <v>0</v>
      </c>
      <c r="J32" s="16"/>
      <c r="K32" s="42"/>
      <c r="L32" s="44">
        <f>VLOOKUP(TEXT($A32,0),[2]Sheet1!$A:$F,4,0)</f>
        <v>17</v>
      </c>
      <c r="N32" s="19">
        <f>VLOOKUP(TEXT($A32,0),[2]Sheet1!$A:$F,5,0)</f>
        <v>50102</v>
      </c>
      <c r="O32" s="21"/>
      <c r="P32" s="68">
        <f>VLOOKUP(TEXT($A32,0),[2]Sheet1!$A:$F,6,0)</f>
        <v>0</v>
      </c>
      <c r="Q32" s="58"/>
      <c r="R32" s="41"/>
      <c r="S32" s="69">
        <f>_xlfn.IFNA(VLOOKUP(TEXT($A32,0),[3]Sheet1!$A:$F,6,0),0)</f>
        <v>0</v>
      </c>
      <c r="T32" s="11"/>
      <c r="U32" s="68">
        <f>_xlfn.IFNA(VLOOKUP(TEXT($A32,0),[3]Sheet1!$A:$F,5,0),0)</f>
        <v>0</v>
      </c>
      <c r="V32" s="16"/>
      <c r="W32"/>
      <c r="X32"/>
      <c r="Y32"/>
    </row>
    <row r="33" spans="1:25" s="12" customFormat="1" ht="12.75" customHeight="1" x14ac:dyDescent="0.2">
      <c r="A33" s="11" t="s">
        <v>40</v>
      </c>
      <c r="B33" s="5"/>
      <c r="C33" s="42" t="s">
        <v>41</v>
      </c>
      <c r="D33" s="42"/>
      <c r="E33" s="44">
        <f>VLOOKUP(TEXT($A33,0),[1]Sheet1!$A:$F,4,0)</f>
        <v>1</v>
      </c>
      <c r="G33" s="19">
        <f>VLOOKUP(TEXT($A33,0),[1]Sheet1!$A:$F,5,0)</f>
        <v>2550</v>
      </c>
      <c r="H33" s="21"/>
      <c r="I33" s="68">
        <f>VLOOKUP(TEXT($A33,0),[1]Sheet1!$A:$F,6,0)</f>
        <v>0</v>
      </c>
      <c r="J33" s="16"/>
      <c r="K33" s="42"/>
      <c r="L33" s="44">
        <f>VLOOKUP(TEXT($A33,0),[2]Sheet1!$A:$F,4,0)</f>
        <v>8</v>
      </c>
      <c r="N33" s="19">
        <f>VLOOKUP(TEXT($A33,0),[2]Sheet1!$A:$F,5,0)</f>
        <v>25525</v>
      </c>
      <c r="O33" s="21"/>
      <c r="P33" s="68">
        <f>VLOOKUP(TEXT($A33,0),[2]Sheet1!$A:$F,6,0)</f>
        <v>0</v>
      </c>
      <c r="Q33" s="58"/>
      <c r="R33" s="41"/>
      <c r="S33" s="69">
        <f>_xlfn.IFNA(VLOOKUP(TEXT($A33,0),[3]Sheet1!$A:$F,6,0),0)</f>
        <v>0</v>
      </c>
      <c r="T33" s="11"/>
      <c r="U33" s="68">
        <f>_xlfn.IFNA(VLOOKUP(TEXT($A33,0),[3]Sheet1!$A:$F,5,0),0)</f>
        <v>0</v>
      </c>
      <c r="V33" s="16"/>
      <c r="W33"/>
      <c r="X33"/>
      <c r="Y33"/>
    </row>
    <row r="34" spans="1:25" s="12" customFormat="1" ht="12.75" customHeight="1" x14ac:dyDescent="0.2">
      <c r="A34" s="11" t="s">
        <v>42</v>
      </c>
      <c r="B34" s="5"/>
      <c r="C34" s="42" t="s">
        <v>43</v>
      </c>
      <c r="D34" s="42"/>
      <c r="E34" s="44">
        <f>VLOOKUP(TEXT($A34,0),[1]Sheet1!$A:$F,4,0)</f>
        <v>95</v>
      </c>
      <c r="G34" s="19">
        <f>VLOOKUP(TEXT($A34,0),[1]Sheet1!$A:$F,5,0)</f>
        <v>148843</v>
      </c>
      <c r="H34" s="21"/>
      <c r="I34" s="68">
        <f>VLOOKUP(TEXT($A34,0),[1]Sheet1!$A:$F,6,0)</f>
        <v>0</v>
      </c>
      <c r="J34" s="16"/>
      <c r="K34" s="42"/>
      <c r="L34" s="44">
        <f>VLOOKUP(TEXT($A34,0),[2]Sheet1!$A:$F,4,0)</f>
        <v>78</v>
      </c>
      <c r="N34" s="19">
        <f>VLOOKUP(TEXT($A34,0),[2]Sheet1!$A:$F,5,0)</f>
        <v>161849</v>
      </c>
      <c r="O34" s="21"/>
      <c r="P34" s="68">
        <f>VLOOKUP(TEXT($A34,0),[2]Sheet1!$A:$F,6,0)</f>
        <v>0</v>
      </c>
      <c r="Q34" s="58"/>
      <c r="R34" s="41"/>
      <c r="S34" s="69">
        <f>_xlfn.IFNA(VLOOKUP(TEXT($A34,0),[3]Sheet1!$A:$F,6,0),0)</f>
        <v>0</v>
      </c>
      <c r="T34" s="11"/>
      <c r="U34" s="68">
        <f>_xlfn.IFNA(VLOOKUP(TEXT($A34,0),[3]Sheet1!$A:$F,5,0),0)</f>
        <v>0</v>
      </c>
      <c r="V34" s="16"/>
      <c r="W34"/>
      <c r="X34"/>
      <c r="Y34"/>
    </row>
    <row r="35" spans="1:25" s="12" customFormat="1" ht="12.75" customHeight="1" x14ac:dyDescent="0.2">
      <c r="A35" s="11" t="s">
        <v>44</v>
      </c>
      <c r="B35" s="5"/>
      <c r="C35" s="42" t="s">
        <v>45</v>
      </c>
      <c r="D35" s="42"/>
      <c r="E35" s="44">
        <f>VLOOKUP(TEXT($A35,0),[1]Sheet1!$A:$F,4,0)</f>
        <v>53</v>
      </c>
      <c r="G35" s="19">
        <f>VLOOKUP(TEXT($A35,0),[1]Sheet1!$A:$F,5,0)</f>
        <v>93081</v>
      </c>
      <c r="H35" s="21"/>
      <c r="I35" s="68">
        <f>VLOOKUP(TEXT($A35,0),[1]Sheet1!$A:$F,6,0)</f>
        <v>0</v>
      </c>
      <c r="J35" s="16"/>
      <c r="K35" s="42"/>
      <c r="L35" s="44">
        <f>VLOOKUP(TEXT($A35,0),[2]Sheet1!$A:$F,4,0)</f>
        <v>29</v>
      </c>
      <c r="N35" s="19">
        <f>VLOOKUP(TEXT($A35,0),[2]Sheet1!$A:$F,5,0)</f>
        <v>62181</v>
      </c>
      <c r="O35" s="21"/>
      <c r="P35" s="68">
        <f>VLOOKUP(TEXT($A35,0),[2]Sheet1!$A:$F,6,0)</f>
        <v>0</v>
      </c>
      <c r="Q35" s="58"/>
      <c r="R35" s="41"/>
      <c r="S35" s="69">
        <f>_xlfn.IFNA(VLOOKUP(TEXT($A35,0),[3]Sheet1!$A:$F,6,0),0)</f>
        <v>0</v>
      </c>
      <c r="T35" s="11"/>
      <c r="U35" s="68">
        <f>_xlfn.IFNA(VLOOKUP(TEXT($A35,0),[3]Sheet1!$A:$F,5,0),0)</f>
        <v>0</v>
      </c>
      <c r="V35" s="16"/>
      <c r="W35"/>
      <c r="X35"/>
      <c r="Y35"/>
    </row>
    <row r="36" spans="1:25" s="12" customFormat="1" ht="12.75" customHeight="1" x14ac:dyDescent="0.2">
      <c r="A36" s="11" t="s">
        <v>46</v>
      </c>
      <c r="B36" s="5"/>
      <c r="C36" s="42" t="s">
        <v>47</v>
      </c>
      <c r="D36" s="42"/>
      <c r="E36" s="44">
        <f>VLOOKUP(TEXT($A36,0),[1]Sheet1!$A:$F,4,0)</f>
        <v>3</v>
      </c>
      <c r="G36" s="19">
        <f>VLOOKUP(TEXT($A36,0),[1]Sheet1!$A:$F,5,0)</f>
        <v>9900</v>
      </c>
      <c r="H36" s="21"/>
      <c r="I36" s="68">
        <f>VLOOKUP(TEXT($A36,0),[1]Sheet1!$A:$F,6,0)</f>
        <v>0</v>
      </c>
      <c r="J36" s="16"/>
      <c r="K36" s="42"/>
      <c r="L36" s="53">
        <f>VLOOKUP(TEXT($A36,0),[2]Sheet1!$A:$F,4,0)</f>
        <v>0</v>
      </c>
      <c r="N36" s="19">
        <f>VLOOKUP(TEXT($A36,0),[2]Sheet1!$A:$F,5,0)</f>
        <v>0</v>
      </c>
      <c r="O36" s="21"/>
      <c r="P36" s="68">
        <f>VLOOKUP(TEXT($A36,0),[2]Sheet1!$A:$F,6,0)</f>
        <v>0</v>
      </c>
      <c r="Q36" s="58"/>
      <c r="R36" s="41"/>
      <c r="S36" s="69">
        <f>_xlfn.IFNA(VLOOKUP(TEXT($A36,0),[3]Sheet1!$A:$F,6,0),0)</f>
        <v>0</v>
      </c>
      <c r="T36" s="11"/>
      <c r="U36" s="68">
        <f>_xlfn.IFNA(VLOOKUP(TEXT($A36,0),[3]Sheet1!$A:$F,5,0),0)</f>
        <v>0</v>
      </c>
      <c r="V36" s="16"/>
      <c r="W36"/>
      <c r="X36"/>
      <c r="Y36"/>
    </row>
    <row r="37" spans="1:25" s="12" customFormat="1" ht="12.75" customHeight="1" x14ac:dyDescent="0.2">
      <c r="A37" s="11" t="s">
        <v>48</v>
      </c>
      <c r="B37" s="5"/>
      <c r="C37" s="42" t="s">
        <v>49</v>
      </c>
      <c r="D37" s="42"/>
      <c r="E37" s="44">
        <f>VLOOKUP(TEXT($A37,0),[1]Sheet1!$A:$F,4,0)</f>
        <v>23</v>
      </c>
      <c r="G37" s="19">
        <f>VLOOKUP(TEXT($A37,0),[1]Sheet1!$A:$F,5,0)</f>
        <v>28298</v>
      </c>
      <c r="H37" s="21"/>
      <c r="I37" s="68">
        <f>VLOOKUP(TEXT($A37,0),[1]Sheet1!$A:$F,6,0)</f>
        <v>0</v>
      </c>
      <c r="J37" s="16"/>
      <c r="K37" s="42"/>
      <c r="L37" s="44">
        <f>VLOOKUP(TEXT($A37,0),[2]Sheet1!$A:$F,4,0)</f>
        <v>29</v>
      </c>
      <c r="N37" s="19">
        <f>VLOOKUP(TEXT($A37,0),[2]Sheet1!$A:$F,5,0)</f>
        <v>63483</v>
      </c>
      <c r="O37" s="21"/>
      <c r="P37" s="68">
        <f>VLOOKUP(TEXT($A37,0),[2]Sheet1!$A:$F,6,0)</f>
        <v>0</v>
      </c>
      <c r="Q37" s="58"/>
      <c r="R37" s="41"/>
      <c r="S37" s="69">
        <f>_xlfn.IFNA(VLOOKUP(TEXT($A37,0),[3]Sheet1!$A:$F,6,0),0)</f>
        <v>0</v>
      </c>
      <c r="T37" s="11"/>
      <c r="U37" s="68">
        <f>_xlfn.IFNA(VLOOKUP(TEXT($A37,0),[3]Sheet1!$A:$F,5,0),0)</f>
        <v>0</v>
      </c>
      <c r="V37" s="16"/>
      <c r="W37"/>
      <c r="X37"/>
      <c r="Y37"/>
    </row>
    <row r="38" spans="1:25" s="12" customFormat="1" ht="12.75" customHeight="1" x14ac:dyDescent="0.2">
      <c r="A38" s="11" t="s">
        <v>50</v>
      </c>
      <c r="B38" s="5"/>
      <c r="C38" s="42" t="s">
        <v>51</v>
      </c>
      <c r="D38" s="42"/>
      <c r="E38" s="44">
        <f>VLOOKUP(TEXT($A38,0),[1]Sheet1!$A:$F,4,0)</f>
        <v>13</v>
      </c>
      <c r="G38" s="19">
        <f>VLOOKUP(TEXT($A38,0),[1]Sheet1!$A:$F,5,0)</f>
        <v>22633</v>
      </c>
      <c r="H38" s="21"/>
      <c r="I38" s="68">
        <f>VLOOKUP(TEXT($A38,0),[1]Sheet1!$A:$F,6,0)</f>
        <v>0</v>
      </c>
      <c r="J38" s="16"/>
      <c r="K38" s="42"/>
      <c r="L38" s="44">
        <f>VLOOKUP(TEXT($A38,0),[2]Sheet1!$A:$F,4,0)</f>
        <v>10</v>
      </c>
      <c r="N38" s="19">
        <f>VLOOKUP(TEXT($A38,0),[2]Sheet1!$A:$F,5,0)</f>
        <v>19856</v>
      </c>
      <c r="O38" s="21"/>
      <c r="P38" s="68">
        <f>VLOOKUP(TEXT($A38,0),[2]Sheet1!$A:$F,6,0)</f>
        <v>0</v>
      </c>
      <c r="Q38" s="58"/>
      <c r="R38" s="41"/>
      <c r="S38" s="69">
        <f>_xlfn.IFNA(VLOOKUP(TEXT($A38,0),[3]Sheet1!$A:$F,6,0),0)</f>
        <v>0</v>
      </c>
      <c r="T38" s="11"/>
      <c r="U38" s="68">
        <f>_xlfn.IFNA(VLOOKUP(TEXT($A38,0),[3]Sheet1!$A:$F,5,0),0)</f>
        <v>0</v>
      </c>
      <c r="V38" s="16"/>
      <c r="W38"/>
      <c r="X38"/>
      <c r="Y38"/>
    </row>
    <row r="39" spans="1:25" s="12" customFormat="1" ht="12.75" customHeight="1" x14ac:dyDescent="0.2">
      <c r="A39" s="11" t="s">
        <v>53</v>
      </c>
      <c r="B39" s="5"/>
      <c r="C39" s="42" t="s">
        <v>54</v>
      </c>
      <c r="D39" s="42"/>
      <c r="E39" s="44">
        <f>VLOOKUP(TEXT($A39,0),[1]Sheet1!$A:$F,4,0)</f>
        <v>34</v>
      </c>
      <c r="G39" s="19">
        <f>VLOOKUP(TEXT($A39,0),[1]Sheet1!$A:$F,5,0)</f>
        <v>71736</v>
      </c>
      <c r="H39" s="21"/>
      <c r="I39" s="68">
        <f>VLOOKUP(TEXT($A39,0),[1]Sheet1!$A:$F,6,0)</f>
        <v>0</v>
      </c>
      <c r="J39" s="16"/>
      <c r="K39" s="42"/>
      <c r="L39" s="44">
        <f>VLOOKUP(TEXT($A39,0),[2]Sheet1!$A:$F,4,0)</f>
        <v>38</v>
      </c>
      <c r="N39" s="19">
        <f>VLOOKUP(TEXT($A39,0),[2]Sheet1!$A:$F,5,0)</f>
        <v>171364</v>
      </c>
      <c r="O39" s="21"/>
      <c r="P39" s="68">
        <f>VLOOKUP(TEXT($A39,0),[2]Sheet1!$A:$F,6,0)</f>
        <v>0</v>
      </c>
      <c r="Q39" s="58"/>
      <c r="R39" s="41"/>
      <c r="S39" s="69">
        <f>_xlfn.IFNA(VLOOKUP(TEXT($A39,0),[3]Sheet1!$A:$F,6,0),0)</f>
        <v>0</v>
      </c>
      <c r="T39" s="11"/>
      <c r="U39" s="68">
        <f>_xlfn.IFNA(VLOOKUP(TEXT($A39,0),[3]Sheet1!$A:$F,5,0),0)</f>
        <v>0</v>
      </c>
      <c r="V39" s="16"/>
      <c r="W39"/>
      <c r="X39"/>
      <c r="Y39"/>
    </row>
    <row r="40" spans="1:25" ht="12.75" customHeight="1" x14ac:dyDescent="0.2">
      <c r="A40" s="38" t="s">
        <v>139</v>
      </c>
      <c r="B40" s="29"/>
      <c r="C40" s="30"/>
      <c r="D40" s="31"/>
      <c r="E40" s="32"/>
      <c r="F40" s="32"/>
      <c r="G40" s="32"/>
      <c r="H40" s="32"/>
      <c r="I40" s="31"/>
      <c r="J40" s="31"/>
      <c r="K40" s="31"/>
      <c r="L40" s="32"/>
      <c r="M40" s="32"/>
      <c r="N40" s="32"/>
      <c r="O40" s="32"/>
      <c r="P40" s="31"/>
      <c r="Q40" s="31"/>
      <c r="R40" s="31"/>
      <c r="S40" s="32"/>
      <c r="T40" s="32"/>
      <c r="U40" s="32"/>
      <c r="V40" s="31"/>
    </row>
    <row r="41" spans="1:25" x14ac:dyDescent="0.2">
      <c r="A41" s="39" t="s">
        <v>143</v>
      </c>
      <c r="B41" s="29"/>
      <c r="C41" s="30"/>
      <c r="D41" s="31"/>
      <c r="E41" s="32"/>
      <c r="F41" s="32"/>
      <c r="G41" s="32"/>
      <c r="H41" s="32"/>
      <c r="I41" s="31"/>
      <c r="J41" s="31"/>
      <c r="K41" s="31"/>
      <c r="L41" s="32"/>
      <c r="M41" s="32"/>
      <c r="N41" s="32"/>
      <c r="O41" s="32"/>
      <c r="P41" s="31"/>
      <c r="Q41" s="31"/>
      <c r="R41" s="31"/>
      <c r="S41" s="32"/>
      <c r="T41" s="32"/>
      <c r="U41" s="32"/>
      <c r="V41" s="31"/>
    </row>
    <row r="42" spans="1:25" x14ac:dyDescent="0.2">
      <c r="A42" s="39"/>
      <c r="B42" s="29"/>
      <c r="C42" s="30"/>
      <c r="D42" s="31"/>
      <c r="E42" s="32"/>
      <c r="F42" s="32"/>
      <c r="G42" s="32"/>
      <c r="H42" s="32"/>
      <c r="I42" s="31"/>
      <c r="J42" s="31"/>
      <c r="K42" s="31"/>
      <c r="L42" s="32"/>
      <c r="M42" s="32"/>
      <c r="N42" s="32"/>
      <c r="O42" s="32"/>
      <c r="P42" s="31"/>
      <c r="Q42" s="31"/>
      <c r="R42" s="31"/>
      <c r="S42" s="32"/>
      <c r="T42" s="32"/>
      <c r="U42" s="32"/>
      <c r="V42" s="31"/>
    </row>
    <row r="43" spans="1:25" ht="15.75" x14ac:dyDescent="0.25">
      <c r="A43" s="40" t="s">
        <v>52</v>
      </c>
      <c r="B43" s="10"/>
      <c r="C43" s="30"/>
      <c r="D43" s="31"/>
      <c r="E43" s="32"/>
      <c r="F43" s="32"/>
      <c r="G43" s="32"/>
      <c r="H43" s="32"/>
      <c r="I43" s="31"/>
      <c r="J43" s="31"/>
      <c r="K43" s="31"/>
      <c r="L43" s="32"/>
      <c r="M43" s="32"/>
      <c r="N43" s="32"/>
      <c r="O43" s="32"/>
      <c r="P43" s="31"/>
      <c r="Q43" s="31"/>
      <c r="R43" s="31"/>
      <c r="S43" s="32"/>
      <c r="T43" s="32"/>
      <c r="U43" s="32"/>
      <c r="V43" s="31"/>
    </row>
    <row r="44" spans="1:25" x14ac:dyDescent="0.2">
      <c r="A44" s="37"/>
      <c r="C44" s="12"/>
      <c r="D44" s="12"/>
      <c r="E44" s="13" t="s">
        <v>2</v>
      </c>
      <c r="F44" s="13"/>
      <c r="G44" s="13"/>
      <c r="H44" s="13"/>
      <c r="I44" s="47"/>
      <c r="J44" s="12"/>
      <c r="K44" s="12"/>
      <c r="L44" s="13" t="s">
        <v>3</v>
      </c>
      <c r="M44" s="13"/>
      <c r="N44" s="13"/>
      <c r="O44" s="13"/>
      <c r="P44" s="47"/>
      <c r="Q44" s="12"/>
      <c r="R44" s="12"/>
      <c r="S44" s="13" t="s">
        <v>136</v>
      </c>
      <c r="T44" s="13"/>
      <c r="U44" s="13"/>
      <c r="V44" s="12"/>
    </row>
    <row r="45" spans="1:25" ht="13.5" thickBot="1" x14ac:dyDescent="0.25">
      <c r="A45" s="37"/>
      <c r="C45" s="33"/>
      <c r="D45" s="12"/>
      <c r="E45" s="55" t="s">
        <v>4</v>
      </c>
      <c r="F45" s="55"/>
      <c r="G45" s="55"/>
      <c r="H45" s="55"/>
      <c r="I45" s="56"/>
      <c r="J45" s="12"/>
      <c r="K45" s="12"/>
      <c r="L45" s="55" t="s">
        <v>4</v>
      </c>
      <c r="M45" s="55"/>
      <c r="N45" s="55"/>
      <c r="O45" s="55"/>
      <c r="P45" s="56"/>
      <c r="Q45" s="12"/>
      <c r="R45" s="12"/>
      <c r="S45" s="55" t="s">
        <v>137</v>
      </c>
      <c r="T45" s="55"/>
      <c r="U45" s="55"/>
      <c r="V45" s="12"/>
    </row>
    <row r="46" spans="1:25" ht="12.75" customHeight="1" x14ac:dyDescent="0.2">
      <c r="A46" s="70" t="s">
        <v>5</v>
      </c>
      <c r="B46" s="38"/>
      <c r="C46" s="22"/>
      <c r="D46" s="14"/>
      <c r="E46" s="61"/>
      <c r="F46" s="61"/>
      <c r="G46" s="59" t="s">
        <v>7</v>
      </c>
      <c r="H46" s="60"/>
      <c r="I46" s="61" t="s">
        <v>6</v>
      </c>
      <c r="J46" s="60"/>
      <c r="K46" s="60"/>
      <c r="L46" s="61"/>
      <c r="M46" s="61"/>
      <c r="N46" s="59" t="s">
        <v>7</v>
      </c>
      <c r="O46" s="60"/>
      <c r="P46" s="61" t="s">
        <v>6</v>
      </c>
      <c r="Q46" s="60"/>
      <c r="R46" s="60"/>
      <c r="S46" s="61"/>
      <c r="T46" s="61"/>
      <c r="U46" s="59" t="s">
        <v>7</v>
      </c>
      <c r="V46" s="14"/>
    </row>
    <row r="47" spans="1:25" ht="12.75" customHeight="1" x14ac:dyDescent="0.2">
      <c r="A47" s="71" t="s">
        <v>8</v>
      </c>
      <c r="B47" s="72"/>
      <c r="C47" s="73" t="s">
        <v>9</v>
      </c>
      <c r="D47" s="15"/>
      <c r="E47" s="63" t="s">
        <v>10</v>
      </c>
      <c r="F47" s="64"/>
      <c r="G47" s="63" t="s">
        <v>12</v>
      </c>
      <c r="H47" s="65"/>
      <c r="I47" s="63" t="s">
        <v>11</v>
      </c>
      <c r="J47" s="62"/>
      <c r="K47" s="57"/>
      <c r="L47" s="63" t="s">
        <v>10</v>
      </c>
      <c r="M47" s="64"/>
      <c r="N47" s="63" t="s">
        <v>12</v>
      </c>
      <c r="O47" s="65"/>
      <c r="P47" s="63" t="s">
        <v>11</v>
      </c>
      <c r="Q47" s="62"/>
      <c r="R47" s="57"/>
      <c r="S47" s="63" t="s">
        <v>10</v>
      </c>
      <c r="T47" s="64"/>
      <c r="U47" s="63" t="s">
        <v>12</v>
      </c>
      <c r="V47" s="16"/>
    </row>
    <row r="48" spans="1:25" s="12" customFormat="1" ht="12.75" customHeight="1" x14ac:dyDescent="0.2">
      <c r="A48" s="11" t="s">
        <v>55</v>
      </c>
      <c r="B48" s="5"/>
      <c r="C48" s="42" t="s">
        <v>56</v>
      </c>
      <c r="D48" s="42"/>
      <c r="E48" s="44">
        <f>VLOOKUP(TEXT($A48,0),[1]Sheet1!$A:$F,4,0)</f>
        <v>7</v>
      </c>
      <c r="G48" s="19">
        <f>VLOOKUP(TEXT($A48,0),[1]Sheet1!$A:$F,5,0)</f>
        <v>11631</v>
      </c>
      <c r="I48" s="45">
        <f>VLOOKUP(TEXT($A48,0),[1]Sheet1!$A:$F,6,0)</f>
        <v>0</v>
      </c>
      <c r="J48" s="27"/>
      <c r="K48" s="42"/>
      <c r="L48" s="44">
        <f>VLOOKUP(TEXT($A48,0),[2]Sheet1!$A:$F,4,0)</f>
        <v>4</v>
      </c>
      <c r="N48" s="19">
        <f>VLOOKUP(TEXT($A48,0),[2]Sheet1!$A:$F,5,0)</f>
        <v>7300</v>
      </c>
      <c r="O48" s="21"/>
      <c r="P48" s="45">
        <f>VLOOKUP(TEXT($A48,0),[2]Sheet1!$A:$F,6,0)</f>
        <v>0</v>
      </c>
      <c r="Q48" s="27"/>
      <c r="R48" s="42"/>
      <c r="S48" s="54">
        <f>_xlfn.IFNA(VLOOKUP(TEXT($A48,0),[3]Sheet1!$A:$F,6,0),0)</f>
        <v>0</v>
      </c>
      <c r="U48" s="45">
        <f>_xlfn.IFNA(VLOOKUP(TEXT($A48,0),[3]Sheet1!$A:$F,5,0),0)</f>
        <v>0</v>
      </c>
      <c r="V48" s="27"/>
      <c r="W48"/>
      <c r="X48"/>
      <c r="Y48"/>
    </row>
    <row r="49" spans="1:25" s="12" customFormat="1" ht="12.75" customHeight="1" x14ac:dyDescent="0.2">
      <c r="A49" s="11" t="s">
        <v>57</v>
      </c>
      <c r="B49" s="5"/>
      <c r="C49" s="42" t="s">
        <v>58</v>
      </c>
      <c r="D49" s="42"/>
      <c r="E49" s="44">
        <f>VLOOKUP(TEXT($A49,0),[1]Sheet1!$A:$F,4,0)</f>
        <v>12</v>
      </c>
      <c r="G49" s="19">
        <f>VLOOKUP(TEXT($A49,0),[1]Sheet1!$A:$F,5,0)</f>
        <v>27600</v>
      </c>
      <c r="I49" s="45">
        <f>VLOOKUP(TEXT($A49,0),[1]Sheet1!$A:$F,6,0)</f>
        <v>0</v>
      </c>
      <c r="J49" s="27"/>
      <c r="K49" s="42"/>
      <c r="L49" s="44">
        <f>VLOOKUP(TEXT($A49,0),[2]Sheet1!$A:$F,4,0)</f>
        <v>29</v>
      </c>
      <c r="N49" s="19">
        <f>VLOOKUP(TEXT($A49,0),[2]Sheet1!$A:$F,5,0)</f>
        <v>87110</v>
      </c>
      <c r="O49" s="21"/>
      <c r="P49" s="45">
        <f>VLOOKUP(TEXT($A49,0),[2]Sheet1!$A:$F,6,0)</f>
        <v>0</v>
      </c>
      <c r="Q49" s="27"/>
      <c r="R49" s="42"/>
      <c r="S49" s="54">
        <v>0</v>
      </c>
      <c r="U49" s="45">
        <v>0</v>
      </c>
      <c r="V49" s="27"/>
      <c r="W49"/>
      <c r="X49"/>
      <c r="Y49"/>
    </row>
    <row r="50" spans="1:25" s="12" customFormat="1" ht="12.75" customHeight="1" x14ac:dyDescent="0.2">
      <c r="A50" s="11" t="s">
        <v>59</v>
      </c>
      <c r="B50" s="5"/>
      <c r="C50" s="42" t="s">
        <v>60</v>
      </c>
      <c r="D50" s="42"/>
      <c r="E50" s="44">
        <f>VLOOKUP(TEXT($A50,0),[1]Sheet1!$A:$F,4,0)</f>
        <v>0</v>
      </c>
      <c r="G50" s="19">
        <f>VLOOKUP(TEXT($A50,0),[1]Sheet1!$A:$F,5,0)</f>
        <v>0</v>
      </c>
      <c r="I50" s="45">
        <f>VLOOKUP(TEXT($A50,0),[1]Sheet1!$A:$F,6,0)</f>
        <v>0</v>
      </c>
      <c r="J50" s="27"/>
      <c r="K50" s="42"/>
      <c r="L50" s="44">
        <f>VLOOKUP(TEXT($A50,0),[2]Sheet1!$A:$F,4,0)</f>
        <v>3</v>
      </c>
      <c r="N50" s="19">
        <f>VLOOKUP(TEXT($A50,0),[2]Sheet1!$A:$F,5,0)</f>
        <v>13481</v>
      </c>
      <c r="O50" s="21"/>
      <c r="P50" s="45">
        <f>VLOOKUP(TEXT($A50,0),[2]Sheet1!$A:$F,6,0)</f>
        <v>0</v>
      </c>
      <c r="Q50" s="27"/>
      <c r="R50" s="42"/>
      <c r="S50" s="54">
        <v>0</v>
      </c>
      <c r="U50" s="45">
        <v>0</v>
      </c>
      <c r="V50" s="27"/>
      <c r="W50"/>
      <c r="X50"/>
      <c r="Y50"/>
    </row>
    <row r="51" spans="1:25" s="12" customFormat="1" ht="12.75" customHeight="1" x14ac:dyDescent="0.2">
      <c r="A51" s="11" t="s">
        <v>61</v>
      </c>
      <c r="B51" s="5"/>
      <c r="C51" s="42" t="s">
        <v>62</v>
      </c>
      <c r="D51" s="42"/>
      <c r="E51" s="44">
        <f>VLOOKUP(TEXT($A51,0),[1]Sheet1!$A:$F,4,0)</f>
        <v>33</v>
      </c>
      <c r="G51" s="19">
        <f>VLOOKUP(TEXT($A51,0),[1]Sheet1!$A:$F,5,0)</f>
        <v>70523</v>
      </c>
      <c r="I51" s="45">
        <f>VLOOKUP(TEXT($A51,0),[1]Sheet1!$A:$F,6,0)</f>
        <v>0</v>
      </c>
      <c r="J51" s="27"/>
      <c r="K51" s="42"/>
      <c r="L51" s="44">
        <f>VLOOKUP(TEXT($A51,0),[2]Sheet1!$A:$F,4,0)</f>
        <v>22</v>
      </c>
      <c r="N51" s="19">
        <f>VLOOKUP(TEXT($A51,0),[2]Sheet1!$A:$F,5,0)</f>
        <v>52089</v>
      </c>
      <c r="O51" s="21"/>
      <c r="P51" s="45">
        <f>VLOOKUP(TEXT($A51,0),[2]Sheet1!$A:$F,6,0)</f>
        <v>0</v>
      </c>
      <c r="Q51" s="27"/>
      <c r="R51" s="42"/>
      <c r="S51" s="54">
        <v>0</v>
      </c>
      <c r="U51" s="45">
        <v>0</v>
      </c>
      <c r="V51" s="27"/>
      <c r="W51"/>
      <c r="X51"/>
      <c r="Y51"/>
    </row>
    <row r="52" spans="1:25" s="12" customFormat="1" ht="12.75" customHeight="1" x14ac:dyDescent="0.2">
      <c r="A52" s="11" t="s">
        <v>96</v>
      </c>
      <c r="B52" s="5"/>
      <c r="C52" s="42" t="s">
        <v>130</v>
      </c>
      <c r="D52" s="42"/>
      <c r="E52" s="44">
        <f>VLOOKUP(TEXT($A52,0),[1]Sheet1!$A:$F,4,0)</f>
        <v>4</v>
      </c>
      <c r="G52" s="19">
        <f>VLOOKUP(TEXT($A52,0),[1]Sheet1!$A:$F,5,0)</f>
        <v>16642</v>
      </c>
      <c r="I52" s="45">
        <f>VLOOKUP(TEXT($A52,0),[1]Sheet1!$A:$F,6,0)</f>
        <v>0</v>
      </c>
      <c r="J52" s="27"/>
      <c r="K52" s="42"/>
      <c r="L52" s="44">
        <f>VLOOKUP(TEXT($A52,0),[2]Sheet1!$A:$F,4,0)</f>
        <v>3</v>
      </c>
      <c r="N52" s="19">
        <f>VLOOKUP(TEXT($A52,0),[2]Sheet1!$A:$F,5,0)</f>
        <v>10893</v>
      </c>
      <c r="O52" s="21"/>
      <c r="P52" s="45">
        <f>VLOOKUP(TEXT($A52,0),[2]Sheet1!$A:$F,6,0)</f>
        <v>0</v>
      </c>
      <c r="Q52" s="27"/>
      <c r="R52" s="42"/>
      <c r="S52" s="54">
        <v>0</v>
      </c>
      <c r="U52" s="45">
        <v>0</v>
      </c>
      <c r="V52" s="27"/>
      <c r="W52"/>
      <c r="X52"/>
      <c r="Y52"/>
    </row>
    <row r="53" spans="1:25" s="12" customFormat="1" ht="12.75" customHeight="1" x14ac:dyDescent="0.2">
      <c r="A53" s="11" t="s">
        <v>63</v>
      </c>
      <c r="B53" s="5"/>
      <c r="C53" s="42" t="s">
        <v>64</v>
      </c>
      <c r="D53" s="42"/>
      <c r="E53" s="44">
        <f>VLOOKUP(TEXT($A53,0),[1]Sheet1!$A:$F,4,0)</f>
        <v>11</v>
      </c>
      <c r="G53" s="19">
        <f>VLOOKUP(TEXT($A53,0),[1]Sheet1!$A:$F,5,0)</f>
        <v>15592</v>
      </c>
      <c r="I53" s="45">
        <f>VLOOKUP(TEXT($A53,0),[1]Sheet1!$A:$F,6,0)</f>
        <v>0</v>
      </c>
      <c r="J53" s="27"/>
      <c r="K53" s="42"/>
      <c r="L53" s="44">
        <f>VLOOKUP(TEXT($A53,0),[2]Sheet1!$A:$F,4,0)</f>
        <v>7</v>
      </c>
      <c r="N53" s="19">
        <f>VLOOKUP(TEXT($A53,0),[2]Sheet1!$A:$F,5,0)</f>
        <v>16280</v>
      </c>
      <c r="O53" s="21"/>
      <c r="P53" s="45">
        <f>VLOOKUP(TEXT($A53,0),[2]Sheet1!$A:$F,6,0)</f>
        <v>0</v>
      </c>
      <c r="Q53" s="27"/>
      <c r="R53" s="42"/>
      <c r="S53" s="54">
        <v>0</v>
      </c>
      <c r="U53" s="45">
        <v>0</v>
      </c>
      <c r="V53" s="27"/>
      <c r="W53"/>
      <c r="X53"/>
      <c r="Y53"/>
    </row>
    <row r="54" spans="1:25" s="12" customFormat="1" ht="12.75" customHeight="1" x14ac:dyDescent="0.2">
      <c r="A54" s="11" t="s">
        <v>65</v>
      </c>
      <c r="B54" s="5"/>
      <c r="C54" s="42" t="s">
        <v>66</v>
      </c>
      <c r="D54" s="42"/>
      <c r="E54" s="44">
        <f>VLOOKUP(TEXT($A54,0),[1]Sheet1!$A:$F,4,0)</f>
        <v>12</v>
      </c>
      <c r="G54" s="19">
        <f>VLOOKUP(TEXT($A54,0),[1]Sheet1!$A:$F,5,0)</f>
        <v>24044</v>
      </c>
      <c r="I54" s="45">
        <f>VLOOKUP(TEXT($A54,0),[1]Sheet1!$A:$F,6,0)</f>
        <v>0</v>
      </c>
      <c r="J54" s="27"/>
      <c r="K54" s="42"/>
      <c r="L54" s="44">
        <f>VLOOKUP(TEXT($A54,0),[2]Sheet1!$A:$F,4,0)</f>
        <v>17</v>
      </c>
      <c r="N54" s="19">
        <f>VLOOKUP(TEXT($A54,0),[2]Sheet1!$A:$F,5,0)</f>
        <v>55280</v>
      </c>
      <c r="O54" s="21"/>
      <c r="P54" s="45">
        <f>VLOOKUP(TEXT($A54,0),[2]Sheet1!$A:$F,6,0)</f>
        <v>0</v>
      </c>
      <c r="Q54" s="27"/>
      <c r="R54" s="42"/>
      <c r="S54" s="54">
        <v>0</v>
      </c>
      <c r="U54" s="45">
        <v>0</v>
      </c>
      <c r="V54" s="27"/>
      <c r="W54"/>
      <c r="X54"/>
      <c r="Y54"/>
    </row>
    <row r="55" spans="1:25" s="12" customFormat="1" ht="12.75" customHeight="1" x14ac:dyDescent="0.2">
      <c r="A55" s="11" t="s">
        <v>67</v>
      </c>
      <c r="B55" s="5"/>
      <c r="C55" s="42" t="s">
        <v>68</v>
      </c>
      <c r="D55" s="42"/>
      <c r="E55" s="44">
        <f>VLOOKUP(TEXT($A55,0),[1]Sheet1!$A:$F,4,0)</f>
        <v>6</v>
      </c>
      <c r="G55" s="19">
        <f>VLOOKUP(TEXT($A55,0),[1]Sheet1!$A:$F,5,0)</f>
        <v>20527</v>
      </c>
      <c r="I55" s="45">
        <f>VLOOKUP(TEXT($A55,0),[1]Sheet1!$A:$F,6,0)</f>
        <v>0</v>
      </c>
      <c r="J55" s="27"/>
      <c r="K55" s="42"/>
      <c r="L55" s="44">
        <f>VLOOKUP(TEXT($A55,0),[2]Sheet1!$A:$F,4,0)</f>
        <v>5</v>
      </c>
      <c r="N55" s="19">
        <f>VLOOKUP(TEXT($A55,0),[2]Sheet1!$A:$F,5,0)</f>
        <v>24330</v>
      </c>
      <c r="O55" s="21"/>
      <c r="P55" s="45">
        <f>VLOOKUP(TEXT($A55,0),[2]Sheet1!$A:$F,6,0)</f>
        <v>0</v>
      </c>
      <c r="Q55" s="27"/>
      <c r="R55" s="42"/>
      <c r="S55" s="54">
        <v>0</v>
      </c>
      <c r="U55" s="45">
        <v>0</v>
      </c>
      <c r="V55" s="27"/>
      <c r="W55"/>
      <c r="X55"/>
      <c r="Y55"/>
    </row>
    <row r="56" spans="1:25" s="12" customFormat="1" ht="12.75" customHeight="1" x14ac:dyDescent="0.2">
      <c r="A56" s="11" t="s">
        <v>69</v>
      </c>
      <c r="B56" s="5"/>
      <c r="C56" s="42" t="s">
        <v>129</v>
      </c>
      <c r="D56" s="42"/>
      <c r="E56" s="44">
        <f>VLOOKUP(TEXT($A56,0),[1]Sheet1!$A:$F,4,0)</f>
        <v>38</v>
      </c>
      <c r="G56" s="19">
        <f>VLOOKUP(TEXT($A56,0),[1]Sheet1!$A:$F,5,0)</f>
        <v>80860</v>
      </c>
      <c r="I56" s="45">
        <f>VLOOKUP(TEXT($A56,0),[1]Sheet1!$A:$F,6,0)</f>
        <v>0</v>
      </c>
      <c r="J56" s="27"/>
      <c r="K56" s="42"/>
      <c r="L56" s="44">
        <f>VLOOKUP(TEXT($A56,0),[2]Sheet1!$A:$F,4,0)</f>
        <v>28</v>
      </c>
      <c r="N56" s="19">
        <f>VLOOKUP(TEXT($A56,0),[2]Sheet1!$A:$F,5,0)</f>
        <v>62752</v>
      </c>
      <c r="O56" s="21"/>
      <c r="P56" s="45">
        <f>VLOOKUP(TEXT($A56,0),[2]Sheet1!$A:$F,6,0)</f>
        <v>0</v>
      </c>
      <c r="Q56" s="27"/>
      <c r="R56" s="42"/>
      <c r="S56" s="54">
        <v>0</v>
      </c>
      <c r="U56" s="45">
        <v>0</v>
      </c>
      <c r="V56" s="27"/>
      <c r="W56"/>
      <c r="X56"/>
      <c r="Y56"/>
    </row>
    <row r="57" spans="1:25" s="12" customFormat="1" ht="12.75" customHeight="1" x14ac:dyDescent="0.2">
      <c r="A57" s="11" t="s">
        <v>70</v>
      </c>
      <c r="B57" s="5"/>
      <c r="C57" s="42" t="s">
        <v>71</v>
      </c>
      <c r="D57" s="42"/>
      <c r="E57" s="44">
        <f>VLOOKUP(TEXT($A57,0),[1]Sheet1!$A:$F,4,0)</f>
        <v>7</v>
      </c>
      <c r="G57" s="19">
        <f>VLOOKUP(TEXT($A57,0),[1]Sheet1!$A:$F,5,0)</f>
        <v>10782</v>
      </c>
      <c r="I57" s="45">
        <f>VLOOKUP(TEXT($A57,0),[1]Sheet1!$A:$F,6,0)</f>
        <v>0</v>
      </c>
      <c r="J57" s="27"/>
      <c r="K57" s="42"/>
      <c r="L57" s="44">
        <f>VLOOKUP(TEXT($A57,0),[2]Sheet1!$A:$F,4,0)</f>
        <v>10</v>
      </c>
      <c r="N57" s="19">
        <f>VLOOKUP(TEXT($A57,0),[2]Sheet1!$A:$F,5,0)</f>
        <v>20827</v>
      </c>
      <c r="O57" s="21"/>
      <c r="P57" s="45">
        <f>VLOOKUP(TEXT($A57,0),[2]Sheet1!$A:$F,6,0)</f>
        <v>0</v>
      </c>
      <c r="Q57" s="27"/>
      <c r="R57" s="42"/>
      <c r="S57" s="54">
        <v>0</v>
      </c>
      <c r="U57" s="45">
        <v>0</v>
      </c>
      <c r="V57" s="27"/>
      <c r="W57"/>
      <c r="X57"/>
      <c r="Y57"/>
    </row>
    <row r="58" spans="1:25" s="12" customFormat="1" ht="12.75" customHeight="1" x14ac:dyDescent="0.2">
      <c r="A58" s="11" t="s">
        <v>72</v>
      </c>
      <c r="B58" s="5"/>
      <c r="C58" s="42" t="s">
        <v>73</v>
      </c>
      <c r="D58" s="42"/>
      <c r="E58" s="44">
        <f>VLOOKUP(TEXT($A58,0),[1]Sheet1!$A:$F,4,0)</f>
        <v>19</v>
      </c>
      <c r="G58" s="19">
        <f>VLOOKUP(TEXT($A58,0),[1]Sheet1!$A:$F,5,0)</f>
        <v>54797</v>
      </c>
      <c r="I58" s="45">
        <f>VLOOKUP(TEXT($A58,0),[1]Sheet1!$A:$F,6,0)</f>
        <v>0</v>
      </c>
      <c r="J58" s="27"/>
      <c r="K58" s="42"/>
      <c r="L58" s="44">
        <f>VLOOKUP(TEXT($A58,0),[2]Sheet1!$A:$F,4,0)</f>
        <v>8</v>
      </c>
      <c r="N58" s="19">
        <f>VLOOKUP(TEXT($A58,0),[2]Sheet1!$A:$F,5,0)</f>
        <v>21280</v>
      </c>
      <c r="O58" s="21"/>
      <c r="P58" s="45">
        <f>VLOOKUP(TEXT($A58,0),[2]Sheet1!$A:$F,6,0)</f>
        <v>0</v>
      </c>
      <c r="Q58" s="27"/>
      <c r="R58" s="42"/>
      <c r="S58" s="54">
        <v>0</v>
      </c>
      <c r="U58" s="45">
        <v>0</v>
      </c>
      <c r="V58" s="27"/>
      <c r="W58"/>
      <c r="X58"/>
      <c r="Y58"/>
    </row>
    <row r="59" spans="1:25" s="12" customFormat="1" ht="12.75" customHeight="1" x14ac:dyDescent="0.2">
      <c r="A59" s="11" t="s">
        <v>74</v>
      </c>
      <c r="B59" s="5"/>
      <c r="C59" s="42" t="s">
        <v>75</v>
      </c>
      <c r="D59" s="42"/>
      <c r="E59" s="44">
        <f>VLOOKUP(TEXT($A59,0),[1]Sheet1!$A:$F,4,0)</f>
        <v>14</v>
      </c>
      <c r="G59" s="19">
        <f>VLOOKUP(TEXT($A59,0),[1]Sheet1!$A:$F,5,0)</f>
        <v>28211</v>
      </c>
      <c r="I59" s="45">
        <f>VLOOKUP(TEXT($A59,0),[1]Sheet1!$A:$F,6,0)</f>
        <v>0</v>
      </c>
      <c r="J59" s="27"/>
      <c r="K59" s="42"/>
      <c r="L59" s="44">
        <f>VLOOKUP(TEXT($A59,0),[2]Sheet1!$A:$F,4,0)</f>
        <v>4</v>
      </c>
      <c r="N59" s="19">
        <f>VLOOKUP(TEXT($A59,0),[2]Sheet1!$A:$F,5,0)</f>
        <v>12285</v>
      </c>
      <c r="O59" s="21"/>
      <c r="P59" s="45">
        <f>VLOOKUP(TEXT($A59,0),[2]Sheet1!$A:$F,6,0)</f>
        <v>0</v>
      </c>
      <c r="Q59" s="27"/>
      <c r="R59" s="42"/>
      <c r="S59" s="54">
        <v>0</v>
      </c>
      <c r="U59" s="45">
        <v>0</v>
      </c>
      <c r="V59" s="27"/>
      <c r="W59"/>
      <c r="X59"/>
      <c r="Y59"/>
    </row>
    <row r="60" spans="1:25" s="12" customFormat="1" ht="12.75" customHeight="1" x14ac:dyDescent="0.2">
      <c r="A60" s="11" t="s">
        <v>76</v>
      </c>
      <c r="B60" s="5"/>
      <c r="C60" s="42" t="s">
        <v>77</v>
      </c>
      <c r="D60" s="42"/>
      <c r="E60" s="44">
        <f>VLOOKUP(TEXT($A60,0),[1]Sheet1!$A:$F,4,0)</f>
        <v>2</v>
      </c>
      <c r="G60" s="19">
        <f>VLOOKUP(TEXT($A60,0),[1]Sheet1!$A:$F,5,0)</f>
        <v>5510</v>
      </c>
      <c r="I60" s="45">
        <f>VLOOKUP(TEXT($A60,0),[1]Sheet1!$A:$F,6,0)</f>
        <v>0</v>
      </c>
      <c r="J60" s="27"/>
      <c r="K60" s="42"/>
      <c r="L60" s="44">
        <f>VLOOKUP(TEXT($A60,0),[2]Sheet1!$A:$F,4,0)</f>
        <v>11</v>
      </c>
      <c r="N60" s="19">
        <f>VLOOKUP(TEXT($A60,0),[2]Sheet1!$A:$F,5,0)</f>
        <v>33383</v>
      </c>
      <c r="O60" s="21"/>
      <c r="P60" s="45">
        <f>VLOOKUP(TEXT($A60,0),[2]Sheet1!$A:$F,6,0)</f>
        <v>0</v>
      </c>
      <c r="Q60" s="27"/>
      <c r="R60" s="42"/>
      <c r="S60" s="54">
        <v>0</v>
      </c>
      <c r="U60" s="45">
        <v>0</v>
      </c>
      <c r="V60" s="27"/>
      <c r="W60"/>
      <c r="X60"/>
      <c r="Y60"/>
    </row>
    <row r="61" spans="1:25" s="12" customFormat="1" ht="12.75" customHeight="1" x14ac:dyDescent="0.2">
      <c r="A61" s="11" t="s">
        <v>78</v>
      </c>
      <c r="B61" s="5"/>
      <c r="C61" s="42" t="s">
        <v>79</v>
      </c>
      <c r="D61" s="42"/>
      <c r="E61" s="44">
        <f>VLOOKUP(TEXT($A61,0),[1]Sheet1!$A:$F,4,0)</f>
        <v>12</v>
      </c>
      <c r="G61" s="19">
        <f>VLOOKUP(TEXT($A61,0),[1]Sheet1!$A:$F,5,0)</f>
        <v>36566</v>
      </c>
      <c r="I61" s="45">
        <f>VLOOKUP(TEXT($A61,0),[1]Sheet1!$A:$F,6,0)</f>
        <v>0</v>
      </c>
      <c r="J61" s="27"/>
      <c r="K61" s="42"/>
      <c r="L61" s="44">
        <f>VLOOKUP(TEXT($A61,0),[2]Sheet1!$A:$F,4,0)</f>
        <v>12</v>
      </c>
      <c r="N61" s="19">
        <f>VLOOKUP(TEXT($A61,0),[2]Sheet1!$A:$F,5,0)</f>
        <v>17110</v>
      </c>
      <c r="O61" s="21"/>
      <c r="P61" s="45">
        <f>VLOOKUP(TEXT($A61,0),[2]Sheet1!$A:$F,6,0)</f>
        <v>0</v>
      </c>
      <c r="Q61" s="27"/>
      <c r="R61" s="42"/>
      <c r="S61" s="54">
        <v>0</v>
      </c>
      <c r="U61" s="45">
        <v>0</v>
      </c>
      <c r="V61" s="27"/>
      <c r="W61"/>
      <c r="X61"/>
      <c r="Y61"/>
    </row>
    <row r="62" spans="1:25" s="12" customFormat="1" ht="12.75" customHeight="1" x14ac:dyDescent="0.2">
      <c r="A62" s="11" t="s">
        <v>80</v>
      </c>
      <c r="B62" s="5"/>
      <c r="C62" s="42" t="s">
        <v>81</v>
      </c>
      <c r="D62" s="42"/>
      <c r="E62" s="44">
        <f>VLOOKUP(TEXT($A62,0),[1]Sheet1!$A:$F,4,0)</f>
        <v>9</v>
      </c>
      <c r="G62" s="19">
        <f>VLOOKUP(TEXT($A62,0),[1]Sheet1!$A:$F,5,0)</f>
        <v>16948</v>
      </c>
      <c r="I62" s="45">
        <f>VLOOKUP(TEXT($A62,0),[1]Sheet1!$A:$F,6,0)</f>
        <v>0</v>
      </c>
      <c r="J62" s="27"/>
      <c r="K62" s="42"/>
      <c r="L62" s="44">
        <f>VLOOKUP(TEXT($A62,0),[2]Sheet1!$A:$F,4,0)</f>
        <v>11</v>
      </c>
      <c r="N62" s="19">
        <f>VLOOKUP(TEXT($A62,0),[2]Sheet1!$A:$F,5,0)</f>
        <v>26232</v>
      </c>
      <c r="O62" s="21"/>
      <c r="P62" s="45">
        <f>VLOOKUP(TEXT($A62,0),[2]Sheet1!$A:$F,6,0)</f>
        <v>0</v>
      </c>
      <c r="Q62" s="27"/>
      <c r="R62" s="42"/>
      <c r="S62" s="54">
        <v>0</v>
      </c>
      <c r="U62" s="45">
        <v>0</v>
      </c>
      <c r="V62" s="27"/>
      <c r="W62"/>
      <c r="X62"/>
      <c r="Y62"/>
    </row>
    <row r="63" spans="1:25" s="12" customFormat="1" ht="12.75" customHeight="1" x14ac:dyDescent="0.2">
      <c r="A63" s="11" t="s">
        <v>82</v>
      </c>
      <c r="B63" s="5"/>
      <c r="C63" s="42" t="s">
        <v>83</v>
      </c>
      <c r="D63" s="42"/>
      <c r="E63" s="44">
        <f>VLOOKUP(TEXT($A63,0),[1]Sheet1!$A:$F,4,0)</f>
        <v>32</v>
      </c>
      <c r="G63" s="19">
        <f>VLOOKUP(TEXT($A63,0),[1]Sheet1!$A:$F,5,0)</f>
        <v>90310</v>
      </c>
      <c r="I63" s="45">
        <f>VLOOKUP(TEXT($A63,0),[1]Sheet1!$A:$F,6,0)</f>
        <v>0</v>
      </c>
      <c r="J63" s="27"/>
      <c r="K63" s="42"/>
      <c r="L63" s="44">
        <f>VLOOKUP(TEXT($A63,0),[2]Sheet1!$A:$F,4,0)</f>
        <v>50</v>
      </c>
      <c r="N63" s="19">
        <f>VLOOKUP(TEXT($A63,0),[2]Sheet1!$A:$F,5,0)</f>
        <v>144208</v>
      </c>
      <c r="O63" s="21"/>
      <c r="P63" s="45">
        <f>VLOOKUP(TEXT($A63,0),[2]Sheet1!$A:$F,6,0)</f>
        <v>0</v>
      </c>
      <c r="Q63" s="27"/>
      <c r="R63" s="42"/>
      <c r="S63" s="54">
        <v>0</v>
      </c>
      <c r="U63" s="45">
        <v>0</v>
      </c>
      <c r="V63" s="27"/>
      <c r="W63"/>
      <c r="X63"/>
      <c r="Y63"/>
    </row>
    <row r="64" spans="1:25" s="12" customFormat="1" ht="12.75" customHeight="1" x14ac:dyDescent="0.2">
      <c r="A64" s="11" t="s">
        <v>84</v>
      </c>
      <c r="B64" s="5"/>
      <c r="C64" s="42" t="s">
        <v>85</v>
      </c>
      <c r="D64" s="42"/>
      <c r="E64" s="44">
        <f>VLOOKUP(TEXT($A64,0),[1]Sheet1!$A:$F,4,0)</f>
        <v>11</v>
      </c>
      <c r="G64" s="19">
        <f>VLOOKUP(TEXT($A64,0),[1]Sheet1!$A:$F,5,0)</f>
        <v>24484</v>
      </c>
      <c r="I64" s="45">
        <f>VLOOKUP(TEXT($A64,0),[1]Sheet1!$A:$F,6,0)</f>
        <v>0</v>
      </c>
      <c r="J64" s="27"/>
      <c r="K64" s="42"/>
      <c r="L64" s="44">
        <f>VLOOKUP(TEXT($A64,0),[2]Sheet1!$A:$F,4,0)</f>
        <v>16</v>
      </c>
      <c r="N64" s="19">
        <f>VLOOKUP(TEXT($A64,0),[2]Sheet1!$A:$F,5,0)</f>
        <v>35644</v>
      </c>
      <c r="O64" s="21"/>
      <c r="P64" s="45">
        <f>VLOOKUP(TEXT($A64,0),[2]Sheet1!$A:$F,6,0)</f>
        <v>0</v>
      </c>
      <c r="Q64" s="27"/>
      <c r="R64" s="42"/>
      <c r="S64" s="54">
        <v>0</v>
      </c>
      <c r="U64" s="45">
        <v>0</v>
      </c>
      <c r="V64" s="27"/>
      <c r="W64"/>
      <c r="X64"/>
      <c r="Y64"/>
    </row>
    <row r="65" spans="1:25" s="12" customFormat="1" ht="12.75" customHeight="1" x14ac:dyDescent="0.2">
      <c r="A65" s="11" t="s">
        <v>86</v>
      </c>
      <c r="B65" s="5"/>
      <c r="C65" s="42" t="s">
        <v>87</v>
      </c>
      <c r="D65" s="42"/>
      <c r="E65" s="44">
        <f>VLOOKUP(TEXT($A65,0),[1]Sheet1!$A:$F,4,0)</f>
        <v>25</v>
      </c>
      <c r="G65" s="19">
        <f>VLOOKUP(TEXT($A65,0),[1]Sheet1!$A:$F,5,0)</f>
        <v>39138</v>
      </c>
      <c r="I65" s="45">
        <f>VLOOKUP(TEXT($A65,0),[1]Sheet1!$A:$F,6,0)</f>
        <v>0</v>
      </c>
      <c r="J65" s="27"/>
      <c r="K65" s="42"/>
      <c r="L65" s="44">
        <f>VLOOKUP(TEXT($A65,0),[2]Sheet1!$A:$F,4,0)</f>
        <v>15</v>
      </c>
      <c r="N65" s="19">
        <f>VLOOKUP(TEXT($A65,0),[2]Sheet1!$A:$F,5,0)</f>
        <v>43192</v>
      </c>
      <c r="O65" s="21"/>
      <c r="P65" s="45">
        <f>VLOOKUP(TEXT($A65,0),[2]Sheet1!$A:$F,6,0)</f>
        <v>0</v>
      </c>
      <c r="Q65" s="27"/>
      <c r="R65" s="42"/>
      <c r="S65" s="54">
        <v>0</v>
      </c>
      <c r="U65" s="45">
        <v>0</v>
      </c>
      <c r="V65" s="27"/>
      <c r="W65"/>
      <c r="X65"/>
      <c r="Y65"/>
    </row>
    <row r="66" spans="1:25" s="12" customFormat="1" ht="12.75" customHeight="1" x14ac:dyDescent="0.2">
      <c r="A66" s="11" t="s">
        <v>88</v>
      </c>
      <c r="B66" s="5"/>
      <c r="C66" s="42" t="s">
        <v>89</v>
      </c>
      <c r="D66" s="42"/>
      <c r="E66" s="44">
        <f>VLOOKUP(TEXT($A66,0),[1]Sheet1!$A:$F,4,0)</f>
        <v>22</v>
      </c>
      <c r="G66" s="19">
        <f>VLOOKUP(TEXT($A66,0),[1]Sheet1!$A:$F,5,0)</f>
        <v>32870</v>
      </c>
      <c r="I66" s="45">
        <f>VLOOKUP(TEXT($A66,0),[1]Sheet1!$A:$F,6,0)</f>
        <v>0</v>
      </c>
      <c r="J66" s="27"/>
      <c r="K66" s="42"/>
      <c r="L66" s="44">
        <f>VLOOKUP(TEXT($A66,0),[2]Sheet1!$A:$F,4,0)</f>
        <v>14</v>
      </c>
      <c r="N66" s="19">
        <f>VLOOKUP(TEXT($A66,0),[2]Sheet1!$A:$F,5,0)</f>
        <v>59810</v>
      </c>
      <c r="O66" s="21"/>
      <c r="P66" s="45">
        <f>VLOOKUP(TEXT($A66,0),[2]Sheet1!$A:$F,6,0)</f>
        <v>0</v>
      </c>
      <c r="Q66" s="27"/>
      <c r="R66" s="42"/>
      <c r="S66" s="54">
        <v>0</v>
      </c>
      <c r="U66" s="45">
        <v>0</v>
      </c>
      <c r="V66" s="27"/>
      <c r="W66"/>
      <c r="X66"/>
      <c r="Y66"/>
    </row>
    <row r="67" spans="1:25" s="12" customFormat="1" ht="12.75" customHeight="1" x14ac:dyDescent="0.2">
      <c r="A67" s="11" t="s">
        <v>90</v>
      </c>
      <c r="B67" s="5"/>
      <c r="C67" s="42" t="s">
        <v>91</v>
      </c>
      <c r="D67" s="42"/>
      <c r="E67" s="44">
        <f>VLOOKUP(TEXT($A67,0),[1]Sheet1!$A:$F,4,0)</f>
        <v>3</v>
      </c>
      <c r="G67" s="19">
        <f>VLOOKUP(TEXT($A67,0),[1]Sheet1!$A:$F,5,0)</f>
        <v>6314</v>
      </c>
      <c r="I67" s="45">
        <f>VLOOKUP(TEXT($A67,0),[1]Sheet1!$A:$F,6,0)</f>
        <v>0</v>
      </c>
      <c r="J67" s="27"/>
      <c r="K67" s="42"/>
      <c r="L67" s="44">
        <f>VLOOKUP(TEXT($A67,0),[2]Sheet1!$A:$F,4,0)</f>
        <v>6</v>
      </c>
      <c r="N67" s="19">
        <f>VLOOKUP(TEXT($A67,0),[2]Sheet1!$A:$F,5,0)</f>
        <v>16455</v>
      </c>
      <c r="O67" s="21"/>
      <c r="P67" s="45">
        <f>VLOOKUP(TEXT($A67,0),[2]Sheet1!$A:$F,6,0)</f>
        <v>0</v>
      </c>
      <c r="Q67" s="27"/>
      <c r="R67" s="42"/>
      <c r="S67" s="54">
        <v>0</v>
      </c>
      <c r="U67" s="45">
        <v>0</v>
      </c>
      <c r="V67" s="27"/>
      <c r="W67"/>
      <c r="X67"/>
      <c r="Y67"/>
    </row>
    <row r="68" spans="1:25" s="12" customFormat="1" ht="12.75" customHeight="1" x14ac:dyDescent="0.2">
      <c r="A68" s="11" t="s">
        <v>92</v>
      </c>
      <c r="B68" s="5"/>
      <c r="C68" s="42" t="s">
        <v>93</v>
      </c>
      <c r="D68" s="42"/>
      <c r="E68" s="44">
        <f>VLOOKUP(TEXT($A68,0),[1]Sheet1!$A:$F,4,0)</f>
        <v>14</v>
      </c>
      <c r="G68" s="19">
        <f>VLOOKUP(TEXT($A68,0),[1]Sheet1!$A:$F,5,0)</f>
        <v>25513</v>
      </c>
      <c r="I68" s="45">
        <f>VLOOKUP(TEXT($A68,0),[1]Sheet1!$A:$F,6,0)</f>
        <v>0</v>
      </c>
      <c r="J68" s="27"/>
      <c r="K68" s="42"/>
      <c r="L68" s="44">
        <f>VLOOKUP(TEXT($A68,0),[2]Sheet1!$A:$F,4,0)</f>
        <v>10</v>
      </c>
      <c r="N68" s="19">
        <f>VLOOKUP(TEXT($A68,0),[2]Sheet1!$A:$F,5,0)</f>
        <v>22077</v>
      </c>
      <c r="O68" s="21"/>
      <c r="P68" s="45">
        <f>VLOOKUP(TEXT($A68,0),[2]Sheet1!$A:$F,6,0)</f>
        <v>0</v>
      </c>
      <c r="Q68" s="27"/>
      <c r="R68" s="42"/>
      <c r="S68" s="54">
        <v>0</v>
      </c>
      <c r="U68" s="45">
        <v>0</v>
      </c>
      <c r="V68" s="27"/>
      <c r="W68"/>
      <c r="X68"/>
      <c r="Y68"/>
    </row>
    <row r="69" spans="1:25" s="12" customFormat="1" ht="12.75" customHeight="1" x14ac:dyDescent="0.2">
      <c r="A69" s="11" t="s">
        <v>94</v>
      </c>
      <c r="B69" s="5"/>
      <c r="C69" s="42" t="s">
        <v>95</v>
      </c>
      <c r="D69" s="42"/>
      <c r="E69" s="44">
        <f>VLOOKUP(TEXT($A69,0),[1]Sheet1!$A:$F,4,0)</f>
        <v>7</v>
      </c>
      <c r="G69" s="19">
        <f>VLOOKUP(TEXT($A69,0),[1]Sheet1!$A:$F,5,0)</f>
        <v>7306</v>
      </c>
      <c r="I69" s="45">
        <f>VLOOKUP(TEXT($A69,0),[1]Sheet1!$A:$F,6,0)</f>
        <v>0</v>
      </c>
      <c r="J69" s="27"/>
      <c r="K69" s="42"/>
      <c r="L69" s="44">
        <f>VLOOKUP(TEXT($A69,0),[2]Sheet1!$A:$F,4,0)</f>
        <v>3</v>
      </c>
      <c r="N69" s="19">
        <f>VLOOKUP(TEXT($A69,0),[2]Sheet1!$A:$F,5,0)</f>
        <v>8322</v>
      </c>
      <c r="O69" s="21"/>
      <c r="P69" s="45">
        <f>VLOOKUP(TEXT($A69,0),[2]Sheet1!$A:$F,6,0)</f>
        <v>0</v>
      </c>
      <c r="Q69" s="27"/>
      <c r="R69" s="42"/>
      <c r="S69" s="54">
        <v>0</v>
      </c>
      <c r="U69" s="45">
        <v>0</v>
      </c>
      <c r="V69" s="27"/>
      <c r="W69"/>
      <c r="X69"/>
      <c r="Y69"/>
    </row>
    <row r="70" spans="1:25" s="12" customFormat="1" ht="12.75" customHeight="1" x14ac:dyDescent="0.2">
      <c r="A70" s="11" t="s">
        <v>97</v>
      </c>
      <c r="B70" s="5"/>
      <c r="C70" s="42" t="s">
        <v>98</v>
      </c>
      <c r="D70" s="42"/>
      <c r="E70" s="44">
        <f>VLOOKUP(TEXT($A70,0),[1]Sheet1!$A:$F,4,0)</f>
        <v>37</v>
      </c>
      <c r="G70" s="19">
        <f>VLOOKUP(TEXT($A70,0),[1]Sheet1!$A:$F,5,0)</f>
        <v>102153</v>
      </c>
      <c r="I70" s="45">
        <f>VLOOKUP(TEXT($A70,0),[1]Sheet1!$A:$F,6,0)</f>
        <v>0</v>
      </c>
      <c r="J70" s="27"/>
      <c r="K70" s="42"/>
      <c r="L70" s="44">
        <f>VLOOKUP(TEXT($A70,0),[2]Sheet1!$A:$F,4,0)</f>
        <v>33</v>
      </c>
      <c r="N70" s="19">
        <f>VLOOKUP(TEXT($A70,0),[2]Sheet1!$A:$F,5,0)</f>
        <v>119020</v>
      </c>
      <c r="O70" s="21"/>
      <c r="P70" s="45">
        <f>VLOOKUP(TEXT($A70,0),[2]Sheet1!$A:$F,6,0)</f>
        <v>0</v>
      </c>
      <c r="Q70" s="27"/>
      <c r="R70" s="42"/>
      <c r="S70" s="54">
        <v>0</v>
      </c>
      <c r="U70" s="45">
        <v>0</v>
      </c>
      <c r="V70" s="27"/>
      <c r="W70"/>
      <c r="X70"/>
      <c r="Y70"/>
    </row>
    <row r="71" spans="1:25" s="12" customFormat="1" ht="12.75" customHeight="1" x14ac:dyDescent="0.2">
      <c r="A71" s="11" t="s">
        <v>99</v>
      </c>
      <c r="B71" s="5"/>
      <c r="C71" s="42" t="s">
        <v>100</v>
      </c>
      <c r="D71" s="42"/>
      <c r="E71" s="44">
        <f>VLOOKUP(TEXT($A71,0),[1]Sheet1!$A:$F,4,0)</f>
        <v>19</v>
      </c>
      <c r="G71" s="19">
        <f>VLOOKUP(TEXT($A71,0),[1]Sheet1!$A:$F,5,0)</f>
        <v>32941</v>
      </c>
      <c r="I71" s="45">
        <f>VLOOKUP(TEXT($A71,0),[1]Sheet1!$A:$F,6,0)</f>
        <v>0</v>
      </c>
      <c r="J71" s="27"/>
      <c r="K71" s="42"/>
      <c r="L71" s="44">
        <f>VLOOKUP(TEXT($A71,0),[2]Sheet1!$A:$F,4,0)</f>
        <v>3</v>
      </c>
      <c r="N71" s="19">
        <f>VLOOKUP(TEXT($A71,0),[2]Sheet1!$A:$F,5,0)</f>
        <v>10664</v>
      </c>
      <c r="O71" s="21"/>
      <c r="P71" s="45">
        <f>VLOOKUP(TEXT($A71,0),[2]Sheet1!$A:$F,6,0)</f>
        <v>0</v>
      </c>
      <c r="Q71" s="27"/>
      <c r="R71" s="42"/>
      <c r="S71" s="54">
        <v>0</v>
      </c>
      <c r="U71" s="45">
        <v>0</v>
      </c>
      <c r="V71" s="27"/>
      <c r="W71"/>
      <c r="X71"/>
      <c r="Y71"/>
    </row>
    <row r="72" spans="1:25" s="12" customFormat="1" ht="12.75" customHeight="1" x14ac:dyDescent="0.2">
      <c r="A72" s="11" t="s">
        <v>101</v>
      </c>
      <c r="B72" s="5"/>
      <c r="C72" s="42" t="s">
        <v>102</v>
      </c>
      <c r="D72" s="42"/>
      <c r="E72" s="44">
        <f>VLOOKUP(TEXT($A72,0),[1]Sheet1!$A:$F,4,0)</f>
        <v>6</v>
      </c>
      <c r="G72" s="19">
        <f>VLOOKUP(TEXT($A72,0),[1]Sheet1!$A:$F,5,0)</f>
        <v>9712</v>
      </c>
      <c r="I72" s="45">
        <f>VLOOKUP(TEXT($A72,0),[1]Sheet1!$A:$F,6,0)</f>
        <v>0</v>
      </c>
      <c r="J72" s="27"/>
      <c r="K72" s="42"/>
      <c r="L72" s="44">
        <f>VLOOKUP(TEXT($A72,0),[2]Sheet1!$A:$F,4,0)</f>
        <v>3</v>
      </c>
      <c r="N72" s="19">
        <f>VLOOKUP(TEXT($A72,0),[2]Sheet1!$A:$F,5,0)</f>
        <v>8855</v>
      </c>
      <c r="O72" s="21"/>
      <c r="P72" s="45">
        <f>VLOOKUP(TEXT($A72,0),[2]Sheet1!$A:$F,6,0)</f>
        <v>0</v>
      </c>
      <c r="Q72" s="27"/>
      <c r="R72" s="42"/>
      <c r="S72" s="54">
        <v>0</v>
      </c>
      <c r="U72" s="45">
        <v>0</v>
      </c>
      <c r="V72" s="27"/>
      <c r="W72"/>
      <c r="X72"/>
      <c r="Y72"/>
    </row>
    <row r="73" spans="1:25" s="12" customFormat="1" ht="12.75" customHeight="1" x14ac:dyDescent="0.2">
      <c r="A73" s="11" t="s">
        <v>103</v>
      </c>
      <c r="B73" s="5"/>
      <c r="C73" s="42" t="s">
        <v>104</v>
      </c>
      <c r="D73" s="42"/>
      <c r="E73" s="44">
        <f>VLOOKUP(TEXT($A73,0),[1]Sheet1!$A:$F,4,0)</f>
        <v>4</v>
      </c>
      <c r="G73" s="19">
        <f>VLOOKUP(TEXT($A73,0),[1]Sheet1!$A:$F,5,0)</f>
        <v>2774</v>
      </c>
      <c r="I73" s="45">
        <f>VLOOKUP(TEXT($A73,0),[1]Sheet1!$A:$F,6,0)</f>
        <v>0</v>
      </c>
      <c r="J73" s="27"/>
      <c r="K73" s="42"/>
      <c r="L73" s="44">
        <f>VLOOKUP(TEXT($A73,0),[2]Sheet1!$A:$F,4,0)</f>
        <v>1</v>
      </c>
      <c r="N73" s="19">
        <f>VLOOKUP(TEXT($A73,0),[2]Sheet1!$A:$F,5,0)</f>
        <v>876</v>
      </c>
      <c r="O73" s="21"/>
      <c r="P73" s="45">
        <f>VLOOKUP(TEXT($A73,0),[2]Sheet1!$A:$F,6,0)</f>
        <v>0</v>
      </c>
      <c r="Q73" s="27"/>
      <c r="R73" s="42"/>
      <c r="S73" s="54">
        <v>0</v>
      </c>
      <c r="U73" s="45">
        <v>0</v>
      </c>
      <c r="V73" s="27"/>
      <c r="W73"/>
      <c r="X73"/>
      <c r="Y73"/>
    </row>
    <row r="74" spans="1:25" s="12" customFormat="1" ht="12.75" customHeight="1" x14ac:dyDescent="0.2">
      <c r="A74" s="11" t="s">
        <v>105</v>
      </c>
      <c r="B74" s="5"/>
      <c r="C74" s="42" t="s">
        <v>106</v>
      </c>
      <c r="D74" s="42"/>
      <c r="E74" s="44">
        <f>VLOOKUP(TEXT($A74,0),[1]Sheet1!$A:$F,4,0)</f>
        <v>10</v>
      </c>
      <c r="G74" s="19">
        <f>VLOOKUP(TEXT($A74,0),[1]Sheet1!$A:$F,5,0)</f>
        <v>12767</v>
      </c>
      <c r="I74" s="45">
        <f>VLOOKUP(TEXT($A74,0),[1]Sheet1!$A:$F,6,0)</f>
        <v>0</v>
      </c>
      <c r="J74" s="27"/>
      <c r="K74" s="42"/>
      <c r="L74" s="44">
        <f>VLOOKUP(TEXT($A74,0),[2]Sheet1!$A:$F,4,0)</f>
        <v>3</v>
      </c>
      <c r="N74" s="19">
        <f>VLOOKUP(TEXT($A74,0),[2]Sheet1!$A:$F,5,0)</f>
        <v>8388</v>
      </c>
      <c r="O74" s="21"/>
      <c r="P74" s="45">
        <f>VLOOKUP(TEXT($A74,0),[2]Sheet1!$A:$F,6,0)</f>
        <v>0</v>
      </c>
      <c r="Q74" s="27"/>
      <c r="R74" s="42"/>
      <c r="S74" s="54">
        <v>0</v>
      </c>
      <c r="U74" s="45">
        <v>0</v>
      </c>
      <c r="V74" s="27"/>
      <c r="W74"/>
      <c r="X74"/>
      <c r="Y74"/>
    </row>
    <row r="75" spans="1:25" s="12" customFormat="1" ht="12.75" customHeight="1" x14ac:dyDescent="0.2">
      <c r="A75" s="11" t="s">
        <v>107</v>
      </c>
      <c r="B75" s="5"/>
      <c r="C75" s="42" t="s">
        <v>108</v>
      </c>
      <c r="D75" s="42"/>
      <c r="E75" s="44">
        <f>VLOOKUP(TEXT($A75,0),[1]Sheet1!$A:$F,4,0)</f>
        <v>29</v>
      </c>
      <c r="G75" s="19">
        <f>VLOOKUP(TEXT($A75,0),[1]Sheet1!$A:$F,5,0)</f>
        <v>75761</v>
      </c>
      <c r="I75" s="45">
        <f>VLOOKUP(TEXT($A75,0),[1]Sheet1!$A:$F,6,0)</f>
        <v>0</v>
      </c>
      <c r="J75" s="27"/>
      <c r="K75" s="42"/>
      <c r="L75" s="44">
        <f>VLOOKUP(TEXT($A75,0),[2]Sheet1!$A:$F,4,0)</f>
        <v>31</v>
      </c>
      <c r="N75" s="19">
        <f>VLOOKUP(TEXT($A75,0),[2]Sheet1!$A:$F,5,0)</f>
        <v>65643</v>
      </c>
      <c r="O75" s="21"/>
      <c r="P75" s="45">
        <f>VLOOKUP(TEXT($A75,0),[2]Sheet1!$A:$F,6,0)</f>
        <v>0</v>
      </c>
      <c r="Q75" s="27"/>
      <c r="R75" s="42"/>
      <c r="S75" s="54">
        <v>0</v>
      </c>
      <c r="U75" s="45">
        <v>0</v>
      </c>
      <c r="V75" s="27"/>
      <c r="W75"/>
      <c r="X75"/>
      <c r="Y75"/>
    </row>
    <row r="76" spans="1:25" s="12" customFormat="1" ht="12.75" customHeight="1" x14ac:dyDescent="0.2">
      <c r="A76" s="11" t="s">
        <v>109</v>
      </c>
      <c r="B76" s="5"/>
      <c r="C76" s="42" t="s">
        <v>110</v>
      </c>
      <c r="D76" s="42"/>
      <c r="E76" s="44">
        <f>VLOOKUP(TEXT($A76,0),[1]Sheet1!$A:$F,4,0)</f>
        <v>8</v>
      </c>
      <c r="G76" s="19">
        <f>VLOOKUP(TEXT($A76,0),[1]Sheet1!$A:$F,5,0)</f>
        <v>22907</v>
      </c>
      <c r="I76" s="45">
        <f>VLOOKUP(TEXT($A76,0),[1]Sheet1!$A:$F,6,0)</f>
        <v>0</v>
      </c>
      <c r="J76" s="27"/>
      <c r="K76" s="42"/>
      <c r="L76" s="44">
        <f>VLOOKUP(TEXT($A76,0),[2]Sheet1!$A:$F,4,0)</f>
        <v>12</v>
      </c>
      <c r="N76" s="19">
        <f>VLOOKUP(TEXT($A76,0),[2]Sheet1!$A:$F,5,0)</f>
        <v>21809</v>
      </c>
      <c r="O76" s="21"/>
      <c r="P76" s="45">
        <f>VLOOKUP(TEXT($A76,0),[2]Sheet1!$A:$F,6,0)</f>
        <v>0</v>
      </c>
      <c r="Q76" s="27"/>
      <c r="R76" s="42"/>
      <c r="S76" s="54">
        <v>0</v>
      </c>
      <c r="U76" s="45">
        <v>0</v>
      </c>
      <c r="V76" s="27"/>
      <c r="W76"/>
      <c r="X76"/>
      <c r="Y76"/>
    </row>
    <row r="77" spans="1:25" s="12" customFormat="1" ht="12.75" customHeight="1" x14ac:dyDescent="0.2">
      <c r="A77" s="11" t="s">
        <v>111</v>
      </c>
      <c r="B77" s="5"/>
      <c r="C77" s="42" t="s">
        <v>112</v>
      </c>
      <c r="D77" s="42"/>
      <c r="E77" s="44">
        <f>VLOOKUP(TEXT($A77,0),[1]Sheet1!$A:$F,4,0)</f>
        <v>2</v>
      </c>
      <c r="G77" s="19">
        <f>VLOOKUP(TEXT($A77,0),[1]Sheet1!$A:$F,5,0)</f>
        <v>7870</v>
      </c>
      <c r="I77" s="45">
        <f>VLOOKUP(TEXT($A77,0),[1]Sheet1!$A:$F,6,0)</f>
        <v>0</v>
      </c>
      <c r="J77" s="27"/>
      <c r="K77" s="42"/>
      <c r="L77" s="44">
        <f>VLOOKUP(TEXT($A77,0),[2]Sheet1!$A:$F,4,0)</f>
        <v>1</v>
      </c>
      <c r="N77" s="19">
        <f>VLOOKUP(TEXT($A77,0),[2]Sheet1!$A:$F,5,0)</f>
        <v>960</v>
      </c>
      <c r="O77" s="21"/>
      <c r="P77" s="45">
        <f>VLOOKUP(TEXT($A77,0),[2]Sheet1!$A:$F,6,0)</f>
        <v>0</v>
      </c>
      <c r="Q77" s="27"/>
      <c r="R77" s="42"/>
      <c r="S77" s="54">
        <v>0</v>
      </c>
      <c r="U77" s="45">
        <v>0</v>
      </c>
      <c r="V77" s="27"/>
      <c r="W77"/>
      <c r="X77"/>
      <c r="Y77"/>
    </row>
    <row r="78" spans="1:25" s="12" customFormat="1" ht="12.75" customHeight="1" x14ac:dyDescent="0.2">
      <c r="A78" s="11" t="s">
        <v>113</v>
      </c>
      <c r="B78" s="5"/>
      <c r="C78" s="42" t="s">
        <v>114</v>
      </c>
      <c r="D78" s="42"/>
      <c r="E78" s="44">
        <f>VLOOKUP(TEXT($A78,0),[1]Sheet1!$A:$F,4,0)</f>
        <v>3</v>
      </c>
      <c r="G78" s="19">
        <f>VLOOKUP(TEXT($A78,0),[1]Sheet1!$A:$F,5,0)</f>
        <v>3524</v>
      </c>
      <c r="I78" s="45">
        <f>VLOOKUP(TEXT($A78,0),[1]Sheet1!$A:$F,6,0)</f>
        <v>0</v>
      </c>
      <c r="J78" s="27"/>
      <c r="K78" s="42"/>
      <c r="L78" s="44">
        <f>VLOOKUP(TEXT($A78,0),[2]Sheet1!$A:$F,4,0)</f>
        <v>2</v>
      </c>
      <c r="N78" s="19">
        <f>VLOOKUP(TEXT($A78,0),[2]Sheet1!$A:$F,5,0)</f>
        <v>2685</v>
      </c>
      <c r="O78" s="21"/>
      <c r="P78" s="45">
        <f>VLOOKUP(TEXT($A78,0),[2]Sheet1!$A:$F,6,0)</f>
        <v>0</v>
      </c>
      <c r="Q78" s="27"/>
      <c r="R78" s="42"/>
      <c r="S78" s="54">
        <v>0</v>
      </c>
      <c r="U78" s="45">
        <v>0</v>
      </c>
      <c r="V78" s="27"/>
      <c r="W78"/>
      <c r="X78"/>
      <c r="Y78"/>
    </row>
    <row r="79" spans="1:25" s="12" customFormat="1" ht="12.75" customHeight="1" x14ac:dyDescent="0.2">
      <c r="A79" s="11" t="s">
        <v>115</v>
      </c>
      <c r="B79" s="5"/>
      <c r="C79" s="42" t="s">
        <v>116</v>
      </c>
      <c r="D79" s="42"/>
      <c r="E79" s="44">
        <f>VLOOKUP(TEXT($A79,0),[1]Sheet1!$A:$F,4,0)</f>
        <v>2</v>
      </c>
      <c r="G79" s="19">
        <f>VLOOKUP(TEXT($A79,0),[1]Sheet1!$A:$F,5,0)</f>
        <v>540</v>
      </c>
      <c r="I79" s="45">
        <f>VLOOKUP(TEXT($A79,0),[1]Sheet1!$A:$F,6,0)</f>
        <v>0</v>
      </c>
      <c r="J79" s="27"/>
      <c r="K79" s="42"/>
      <c r="L79" s="44">
        <f>VLOOKUP(TEXT($A79,0),[2]Sheet1!$A:$F,4,0)</f>
        <v>3</v>
      </c>
      <c r="N79" s="19">
        <f>VLOOKUP(TEXT($A79,0),[2]Sheet1!$A:$F,5,0)</f>
        <v>288</v>
      </c>
      <c r="O79" s="21"/>
      <c r="P79" s="45">
        <f>VLOOKUP(TEXT($A79,0),[2]Sheet1!$A:$F,6,0)</f>
        <v>0</v>
      </c>
      <c r="Q79" s="27"/>
      <c r="R79" s="42"/>
      <c r="S79" s="54">
        <v>0</v>
      </c>
      <c r="U79" s="45">
        <v>0</v>
      </c>
      <c r="V79" s="27"/>
      <c r="W79"/>
      <c r="X79"/>
      <c r="Y79"/>
    </row>
    <row r="80" spans="1:25" s="12" customFormat="1" ht="12.75" customHeight="1" x14ac:dyDescent="0.2">
      <c r="A80" s="11" t="s">
        <v>117</v>
      </c>
      <c r="B80" s="5"/>
      <c r="C80" s="42" t="s">
        <v>118</v>
      </c>
      <c r="D80" s="42"/>
      <c r="E80" s="44">
        <f>VLOOKUP(TEXT($A80,0),[1]Sheet1!$A:$F,4,0)</f>
        <v>58</v>
      </c>
      <c r="G80" s="19">
        <f>VLOOKUP(TEXT($A80,0),[1]Sheet1!$A:$F,5,0)</f>
        <v>101973</v>
      </c>
      <c r="I80" s="45">
        <f>VLOOKUP(TEXT($A80,0),[1]Sheet1!$A:$F,6,0)</f>
        <v>0</v>
      </c>
      <c r="J80" s="27"/>
      <c r="K80" s="42"/>
      <c r="L80" s="44">
        <f>VLOOKUP(TEXT($A80,0),[2]Sheet1!$A:$F,4,0)</f>
        <v>49</v>
      </c>
      <c r="N80" s="19">
        <f>VLOOKUP(TEXT($A80,0),[2]Sheet1!$A:$F,5,0)</f>
        <v>107439</v>
      </c>
      <c r="O80" s="21"/>
      <c r="P80" s="45">
        <f>VLOOKUP(TEXT($A80,0),[2]Sheet1!$A:$F,6,0)</f>
        <v>0</v>
      </c>
      <c r="Q80" s="27"/>
      <c r="R80" s="42"/>
      <c r="S80" s="54">
        <v>0</v>
      </c>
      <c r="U80" s="45">
        <v>0</v>
      </c>
      <c r="V80" s="27"/>
      <c r="W80"/>
      <c r="X80"/>
      <c r="Y80"/>
    </row>
    <row r="81" spans="1:27" s="12" customFormat="1" ht="12.75" customHeight="1" x14ac:dyDescent="0.2">
      <c r="A81" s="11" t="s">
        <v>119</v>
      </c>
      <c r="B81" s="5"/>
      <c r="C81" s="42" t="s">
        <v>120</v>
      </c>
      <c r="D81" s="42"/>
      <c r="E81" s="44">
        <f>VLOOKUP(TEXT($A81,0),[1]Sheet1!$A:$F,4,0)</f>
        <v>7</v>
      </c>
      <c r="G81" s="19">
        <f>VLOOKUP(TEXT($A81,0),[1]Sheet1!$A:$F,5,0)</f>
        <v>20152</v>
      </c>
      <c r="I81" s="45">
        <f>VLOOKUP(TEXT($A81,0),[1]Sheet1!$A:$F,6,0)</f>
        <v>0</v>
      </c>
      <c r="J81" s="27"/>
      <c r="K81" s="42"/>
      <c r="L81" s="44">
        <f>VLOOKUP(TEXT($A81,0),[2]Sheet1!$A:$F,4,0)</f>
        <v>2</v>
      </c>
      <c r="N81" s="19">
        <f>VLOOKUP(TEXT($A81,0),[2]Sheet1!$A:$F,5,0)</f>
        <v>8360</v>
      </c>
      <c r="O81" s="21"/>
      <c r="P81" s="45">
        <f>VLOOKUP(TEXT($A81,0),[2]Sheet1!$A:$F,6,0)</f>
        <v>0</v>
      </c>
      <c r="Q81" s="27"/>
      <c r="R81" s="42"/>
      <c r="S81" s="54">
        <v>0</v>
      </c>
      <c r="T81"/>
      <c r="U81" s="45">
        <v>0</v>
      </c>
      <c r="V81" s="27"/>
      <c r="W81"/>
      <c r="X81"/>
      <c r="Y81"/>
    </row>
    <row r="82" spans="1:27" ht="12.75" customHeight="1" x14ac:dyDescent="0.2">
      <c r="A82" s="38" t="s">
        <v>139</v>
      </c>
      <c r="B82" s="29"/>
      <c r="C82" s="30"/>
      <c r="D82" s="31"/>
      <c r="E82" s="32"/>
      <c r="F82" s="32"/>
      <c r="G82" s="32"/>
      <c r="H82" s="32"/>
      <c r="I82" s="31"/>
      <c r="J82" s="31"/>
      <c r="K82" s="31"/>
      <c r="L82" s="32"/>
      <c r="M82" s="32"/>
      <c r="N82" s="32"/>
      <c r="O82" s="32"/>
      <c r="P82" s="31"/>
      <c r="Q82" s="31"/>
      <c r="R82" s="31"/>
      <c r="S82" s="32"/>
      <c r="T82" s="32"/>
      <c r="U82" s="32"/>
      <c r="V82" s="31"/>
    </row>
    <row r="83" spans="1:27" ht="12.75" customHeight="1" x14ac:dyDescent="0.2">
      <c r="A83" s="39" t="s">
        <v>143</v>
      </c>
      <c r="B83" s="29"/>
      <c r="C83" s="30"/>
      <c r="D83" s="31"/>
      <c r="E83" s="32"/>
      <c r="F83" s="32"/>
      <c r="G83" s="32"/>
      <c r="H83" s="32"/>
      <c r="I83" s="31"/>
      <c r="J83" s="31"/>
      <c r="K83" s="31"/>
      <c r="L83" s="32"/>
      <c r="M83" s="32"/>
      <c r="N83" s="32"/>
      <c r="O83" s="32"/>
      <c r="P83" s="31"/>
      <c r="Q83" s="31"/>
      <c r="R83" s="31"/>
      <c r="S83" s="32"/>
      <c r="T83" s="32"/>
      <c r="U83" s="32"/>
      <c r="V83" s="31"/>
    </row>
    <row r="84" spans="1:27" x14ac:dyDescent="0.2">
      <c r="A84" s="39"/>
      <c r="B84" s="29"/>
      <c r="C84" s="30"/>
      <c r="D84" s="31"/>
      <c r="E84" s="32"/>
      <c r="F84" s="32"/>
      <c r="G84" s="32"/>
      <c r="H84" s="32"/>
      <c r="I84" s="31"/>
      <c r="J84" s="31"/>
      <c r="K84" s="31"/>
      <c r="L84" s="32"/>
      <c r="M84" s="32"/>
      <c r="N84" s="32"/>
      <c r="O84" s="32"/>
      <c r="P84" s="31"/>
      <c r="Q84" s="31"/>
      <c r="R84" s="31"/>
      <c r="S84" s="32"/>
      <c r="T84" s="32"/>
      <c r="U84" s="32"/>
      <c r="V84" s="31"/>
    </row>
    <row r="85" spans="1:27" ht="15.75" x14ac:dyDescent="0.25">
      <c r="A85" s="40" t="s">
        <v>52</v>
      </c>
      <c r="B85" s="10"/>
      <c r="C85" s="30"/>
      <c r="D85" s="31"/>
      <c r="E85" s="32"/>
      <c r="F85" s="32"/>
      <c r="G85" s="32"/>
      <c r="H85" s="32"/>
      <c r="I85" s="31"/>
      <c r="J85" s="31"/>
      <c r="K85" s="31"/>
      <c r="L85" s="32"/>
      <c r="M85" s="32"/>
      <c r="N85" s="32"/>
      <c r="O85" s="32"/>
      <c r="P85" s="31"/>
      <c r="Q85" s="31"/>
      <c r="R85" s="31"/>
      <c r="S85" s="32"/>
      <c r="T85" s="32"/>
      <c r="U85" s="32"/>
      <c r="V85" s="31"/>
      <c r="X85" s="12"/>
      <c r="Y85" s="12"/>
      <c r="Z85" s="12"/>
      <c r="AA85" s="12"/>
    </row>
    <row r="86" spans="1:27" x14ac:dyDescent="0.2">
      <c r="A86" s="37"/>
      <c r="C86" s="30"/>
      <c r="D86" s="31"/>
      <c r="E86" s="13" t="s">
        <v>2</v>
      </c>
      <c r="F86" s="13"/>
      <c r="G86" s="13"/>
      <c r="H86" s="13"/>
      <c r="I86" s="47"/>
      <c r="J86" s="12"/>
      <c r="K86" s="31"/>
      <c r="L86" s="13" t="s">
        <v>3</v>
      </c>
      <c r="M86" s="13"/>
      <c r="N86" s="13"/>
      <c r="O86" s="13"/>
      <c r="P86" s="47"/>
      <c r="Q86" s="12"/>
      <c r="R86" s="31"/>
      <c r="S86" s="13" t="s">
        <v>136</v>
      </c>
      <c r="T86" s="13"/>
      <c r="U86" s="13"/>
      <c r="V86" s="12"/>
      <c r="X86" s="12"/>
      <c r="Y86" s="12"/>
      <c r="Z86" s="12"/>
      <c r="AA86" s="12"/>
    </row>
    <row r="87" spans="1:27" ht="13.5" thickBot="1" x14ac:dyDescent="0.25">
      <c r="A87" s="37"/>
      <c r="C87" s="12"/>
      <c r="D87" s="12"/>
      <c r="E87" s="55" t="s">
        <v>4</v>
      </c>
      <c r="F87" s="55"/>
      <c r="G87" s="55"/>
      <c r="H87" s="55"/>
      <c r="I87" s="56"/>
      <c r="J87" s="12"/>
      <c r="K87" s="12"/>
      <c r="L87" s="55" t="s">
        <v>4</v>
      </c>
      <c r="M87" s="55"/>
      <c r="N87" s="55"/>
      <c r="O87" s="55"/>
      <c r="P87" s="56"/>
      <c r="Q87" s="12"/>
      <c r="R87" s="12"/>
      <c r="S87" s="55" t="s">
        <v>137</v>
      </c>
      <c r="T87" s="55"/>
      <c r="U87" s="55"/>
      <c r="V87" s="12"/>
      <c r="X87" s="12"/>
      <c r="Y87" s="12"/>
      <c r="Z87" s="12"/>
      <c r="AA87" s="12"/>
    </row>
    <row r="88" spans="1:27" x14ac:dyDescent="0.2">
      <c r="A88" s="70" t="s">
        <v>5</v>
      </c>
      <c r="B88" s="38"/>
      <c r="C88" s="22"/>
      <c r="D88" s="66"/>
      <c r="E88" s="57"/>
      <c r="F88" s="57"/>
      <c r="G88" s="59" t="s">
        <v>7</v>
      </c>
      <c r="H88" s="60"/>
      <c r="I88" s="61" t="s">
        <v>6</v>
      </c>
      <c r="J88" s="60"/>
      <c r="K88" s="60"/>
      <c r="L88" s="57"/>
      <c r="M88" s="57"/>
      <c r="N88" s="59" t="s">
        <v>7</v>
      </c>
      <c r="O88" s="60"/>
      <c r="P88" s="61" t="s">
        <v>6</v>
      </c>
      <c r="Q88" s="60"/>
      <c r="R88" s="60"/>
      <c r="S88" s="57"/>
      <c r="T88" s="57"/>
      <c r="U88" s="59" t="s">
        <v>7</v>
      </c>
      <c r="V88" s="14"/>
      <c r="X88" s="12"/>
      <c r="Y88" s="12"/>
      <c r="Z88" s="12"/>
      <c r="AA88" s="12"/>
    </row>
    <row r="89" spans="1:27" x14ac:dyDescent="0.2">
      <c r="A89" s="71" t="s">
        <v>8</v>
      </c>
      <c r="B89" s="72"/>
      <c r="C89" s="72" t="s">
        <v>9</v>
      </c>
      <c r="D89" s="67"/>
      <c r="E89" s="63" t="s">
        <v>10</v>
      </c>
      <c r="F89" s="64"/>
      <c r="G89" s="63" t="s">
        <v>12</v>
      </c>
      <c r="H89" s="65"/>
      <c r="I89" s="63" t="s">
        <v>11</v>
      </c>
      <c r="J89" s="62"/>
      <c r="K89" s="57"/>
      <c r="L89" s="63" t="s">
        <v>10</v>
      </c>
      <c r="M89" s="64"/>
      <c r="N89" s="63" t="s">
        <v>12</v>
      </c>
      <c r="O89" s="65"/>
      <c r="P89" s="63" t="s">
        <v>11</v>
      </c>
      <c r="Q89" s="62"/>
      <c r="R89" s="57"/>
      <c r="S89" s="63" t="s">
        <v>10</v>
      </c>
      <c r="T89" s="64"/>
      <c r="U89" s="63" t="s">
        <v>12</v>
      </c>
      <c r="V89" s="16"/>
      <c r="X89" s="12"/>
      <c r="Y89" s="12"/>
      <c r="Z89" s="12"/>
      <c r="AA89" s="12"/>
    </row>
    <row r="90" spans="1:27" x14ac:dyDescent="0.2">
      <c r="A90" s="11" t="s">
        <v>121</v>
      </c>
      <c r="C90" s="42" t="s">
        <v>122</v>
      </c>
      <c r="D90" s="42"/>
      <c r="E90" s="44">
        <f>VLOOKUP(TEXT($A90,0),[1]Sheet1!$A:$F,4,0)</f>
        <v>23</v>
      </c>
      <c r="G90" s="19">
        <f>VLOOKUP(TEXT($A90,0),[1]Sheet1!$A:$F,5,0)</f>
        <v>28244</v>
      </c>
      <c r="H90" s="12"/>
      <c r="I90" s="45">
        <f>VLOOKUP(TEXT($A90,0),[1]Sheet1!$A:$F,6,0)</f>
        <v>0</v>
      </c>
      <c r="J90" s="27"/>
      <c r="K90" s="42"/>
      <c r="L90" s="44">
        <f>VLOOKUP(TEXT($A90,0),[2]Sheet1!$A:$F,4,0)</f>
        <v>12</v>
      </c>
      <c r="M90" s="12"/>
      <c r="N90" s="19">
        <f>VLOOKUP(TEXT($A90,0),[2]Sheet1!$A:$F,5,0)</f>
        <v>45263</v>
      </c>
      <c r="O90" s="21"/>
      <c r="P90" s="45">
        <f>VLOOKUP(TEXT($A90,0),[2]Sheet1!$A:$F,6,0)</f>
        <v>0</v>
      </c>
      <c r="Q90" s="27"/>
      <c r="R90" s="42"/>
      <c r="S90" s="46">
        <v>0</v>
      </c>
      <c r="T90" s="12"/>
      <c r="U90" s="45">
        <v>0</v>
      </c>
      <c r="V90" s="27"/>
    </row>
    <row r="91" spans="1:27" x14ac:dyDescent="0.2">
      <c r="A91" s="11" t="s">
        <v>123</v>
      </c>
      <c r="C91" s="42" t="s">
        <v>124</v>
      </c>
      <c r="D91" s="42"/>
      <c r="E91" s="44">
        <f>VLOOKUP(TEXT($A91,0),[1]Sheet1!$A:$F,4,0)</f>
        <v>30</v>
      </c>
      <c r="G91" s="19">
        <f>VLOOKUP(TEXT($A91,0),[1]Sheet1!$A:$F,5,0)</f>
        <v>40280</v>
      </c>
      <c r="H91" s="12"/>
      <c r="I91" s="45">
        <f>VLOOKUP(TEXT($A91,0),[1]Sheet1!$A:$F,6,0)</f>
        <v>0</v>
      </c>
      <c r="J91" s="27"/>
      <c r="K91" s="42"/>
      <c r="L91" s="44">
        <f>VLOOKUP(TEXT($A91,0),[2]Sheet1!$A:$F,4,0)</f>
        <v>26</v>
      </c>
      <c r="M91" s="12"/>
      <c r="N91" s="19">
        <f>VLOOKUP(TEXT($A91,0),[2]Sheet1!$A:$F,5,0)</f>
        <v>61461</v>
      </c>
      <c r="O91" s="21"/>
      <c r="P91" s="45">
        <f>VLOOKUP(TEXT($A91,0),[2]Sheet1!$A:$F,6,0)</f>
        <v>0</v>
      </c>
      <c r="Q91" s="27"/>
      <c r="R91" s="42"/>
      <c r="S91" s="46">
        <v>0</v>
      </c>
      <c r="T91" s="12"/>
      <c r="U91" s="45">
        <v>0</v>
      </c>
      <c r="V91" s="27"/>
    </row>
    <row r="92" spans="1:27" ht="12.75" customHeight="1" x14ac:dyDescent="0.2">
      <c r="A92" s="11" t="s">
        <v>125</v>
      </c>
      <c r="C92" s="42" t="s">
        <v>126</v>
      </c>
      <c r="D92" s="42"/>
      <c r="E92" s="44">
        <f>VLOOKUP(TEXT($A92,0),[1]Sheet1!$A:$F,4,0)</f>
        <v>17</v>
      </c>
      <c r="G92" s="19">
        <f>VLOOKUP(TEXT($A92,0),[1]Sheet1!$A:$F,5,0)</f>
        <v>21450</v>
      </c>
      <c r="H92" s="12"/>
      <c r="I92" s="45">
        <f>VLOOKUP(TEXT($A92,0),[1]Sheet1!$A:$F,6,0)</f>
        <v>0</v>
      </c>
      <c r="J92" s="27"/>
      <c r="K92" s="42"/>
      <c r="L92" s="44">
        <f>VLOOKUP(TEXT($A92,0),[2]Sheet1!$A:$F,4,0)</f>
        <v>5</v>
      </c>
      <c r="M92" s="12"/>
      <c r="N92" s="19">
        <f>VLOOKUP(TEXT($A92,0),[2]Sheet1!$A:$F,5,0)</f>
        <v>11213</v>
      </c>
      <c r="O92" s="21"/>
      <c r="P92" s="45">
        <f>VLOOKUP(TEXT($A92,0),[2]Sheet1!$A:$F,6,0)</f>
        <v>0</v>
      </c>
      <c r="Q92" s="27"/>
      <c r="R92" s="42"/>
      <c r="S92" s="46">
        <v>0</v>
      </c>
      <c r="T92" s="12"/>
      <c r="U92" s="45">
        <v>0</v>
      </c>
      <c r="V92" s="27"/>
    </row>
    <row r="93" spans="1:27" ht="12.75" customHeight="1" x14ac:dyDescent="0.2">
      <c r="D93" s="42"/>
      <c r="E93" s="44"/>
      <c r="F93" s="12"/>
      <c r="G93" s="43"/>
      <c r="H93" s="12"/>
      <c r="I93" s="45"/>
      <c r="J93" s="27"/>
      <c r="K93" s="42"/>
      <c r="L93" s="44"/>
      <c r="M93" s="12"/>
      <c r="N93" s="43"/>
      <c r="O93" s="12"/>
      <c r="P93" s="45"/>
      <c r="Q93" s="27"/>
      <c r="R93" s="42"/>
      <c r="S93" s="44"/>
      <c r="T93" s="12"/>
      <c r="U93" s="43"/>
      <c r="V93" s="27"/>
      <c r="Y93" s="12"/>
      <c r="Z93" s="12"/>
      <c r="AA93" s="12"/>
    </row>
    <row r="94" spans="1:27" ht="12.75" customHeight="1" x14ac:dyDescent="0.2">
      <c r="A94" s="37"/>
      <c r="C94" s="12"/>
      <c r="D94" s="28"/>
      <c r="I94" s="19"/>
      <c r="J94" s="20"/>
      <c r="K94" s="28"/>
      <c r="P94" s="19"/>
      <c r="Q94" s="20"/>
      <c r="R94" s="28"/>
      <c r="V94" s="27"/>
      <c r="Y94" s="12"/>
      <c r="Z94" s="12"/>
      <c r="AA94" s="12"/>
    </row>
    <row r="95" spans="1:27" ht="12.75" customHeight="1" thickBot="1" x14ac:dyDescent="0.25">
      <c r="A95" s="37"/>
      <c r="C95" s="22" t="s">
        <v>127</v>
      </c>
      <c r="D95" s="28"/>
      <c r="E95" s="74">
        <f>SUBTOTAL(9,E30:E93)</f>
        <v>780</v>
      </c>
      <c r="F95" s="34"/>
      <c r="G95" s="75">
        <f>SUBTOTAL(9,G30:G93)</f>
        <v>1514949</v>
      </c>
      <c r="H95" s="34"/>
      <c r="I95" s="75">
        <f>SUBTOTAL(9,I30:I93)</f>
        <v>0</v>
      </c>
      <c r="J95" s="26"/>
      <c r="K95" s="28"/>
      <c r="L95" s="74">
        <f>SUBTOTAL(9,L30:L93)</f>
        <v>683</v>
      </c>
      <c r="M95" s="34"/>
      <c r="N95" s="75">
        <f>SUBTOTAL(9,N30:N93)</f>
        <v>1817624</v>
      </c>
      <c r="O95" s="34"/>
      <c r="P95" s="75">
        <f>SUBTOTAL(9,P30:P93)</f>
        <v>0</v>
      </c>
      <c r="Q95" s="26"/>
      <c r="R95" s="28"/>
      <c r="S95" s="74">
        <f>SUBTOTAL(9,S30:S93)</f>
        <v>0</v>
      </c>
      <c r="T95" s="34"/>
      <c r="U95" s="75">
        <f>SUBTOTAL(9,U30:U93)</f>
        <v>0</v>
      </c>
      <c r="V95" s="27"/>
      <c r="Y95" s="12"/>
      <c r="Z95" s="12"/>
      <c r="AA95" s="12"/>
    </row>
    <row r="96" spans="1:27" ht="12.75" customHeight="1" thickTop="1" x14ac:dyDescent="0.2">
      <c r="Y96" s="12"/>
      <c r="Z96" s="12"/>
      <c r="AA96" s="12"/>
    </row>
    <row r="97" spans="1:27" x14ac:dyDescent="0.2">
      <c r="Y97" s="12"/>
      <c r="Z97" s="12"/>
      <c r="AA97" s="12"/>
    </row>
    <row r="98" spans="1:27" ht="13.5" thickBot="1" x14ac:dyDescent="0.25">
      <c r="A98" s="15"/>
      <c r="B98" s="22" t="s">
        <v>128</v>
      </c>
      <c r="D98" s="35"/>
      <c r="E98" s="74">
        <f>SUBTOTAL(9,E11:E96)</f>
        <v>1824</v>
      </c>
      <c r="F98" s="34"/>
      <c r="G98" s="75">
        <f>SUBTOTAL(9,G11:G96)</f>
        <v>9905084</v>
      </c>
      <c r="H98" s="34"/>
      <c r="I98" s="75">
        <f>SUBTOTAL(9,I11:I96)</f>
        <v>0</v>
      </c>
      <c r="J98" s="35"/>
      <c r="K98" s="35"/>
      <c r="L98" s="74">
        <f>SUBTOTAL(9,L11:L96)</f>
        <v>1983</v>
      </c>
      <c r="M98" s="34"/>
      <c r="N98" s="75">
        <f>SUBTOTAL(9,N11:N96)</f>
        <v>13433136</v>
      </c>
      <c r="O98" s="34"/>
      <c r="P98" s="75">
        <f>SUBTOTAL(9,P11:P96)</f>
        <v>0</v>
      </c>
      <c r="Q98" s="35"/>
      <c r="R98" s="35"/>
      <c r="S98" s="74">
        <f>SUBTOTAL(9,S11:S96)</f>
        <v>16</v>
      </c>
      <c r="T98" s="34"/>
      <c r="U98" s="75">
        <f>SUBTOTAL(9,U11:U96)</f>
        <v>100127</v>
      </c>
      <c r="Y98" s="12"/>
      <c r="Z98" s="12"/>
      <c r="AA98" s="12"/>
    </row>
    <row r="99" spans="1:27" ht="13.5" thickTop="1" x14ac:dyDescent="0.2">
      <c r="A99" s="12"/>
      <c r="Y99" s="12"/>
      <c r="Z99" s="12"/>
      <c r="AA99" s="12"/>
    </row>
    <row r="100" spans="1:27" x14ac:dyDescent="0.2">
      <c r="A100" s="49" t="s">
        <v>131</v>
      </c>
      <c r="C100" s="22"/>
      <c r="Y100" s="12"/>
      <c r="Z100" s="12"/>
      <c r="AA100" s="12"/>
    </row>
    <row r="101" spans="1:27" x14ac:dyDescent="0.2">
      <c r="A101" s="48" t="s">
        <v>132</v>
      </c>
    </row>
    <row r="102" spans="1:27" x14ac:dyDescent="0.2">
      <c r="A102"/>
      <c r="B102"/>
    </row>
    <row r="103" spans="1:27" x14ac:dyDescent="0.2">
      <c r="A103"/>
      <c r="B103"/>
    </row>
    <row r="104" spans="1:27" x14ac:dyDescent="0.2">
      <c r="A104"/>
      <c r="B104"/>
    </row>
    <row r="105" spans="1:27" x14ac:dyDescent="0.2">
      <c r="A105"/>
      <c r="B105"/>
    </row>
    <row r="106" spans="1:27" x14ac:dyDescent="0.2">
      <c r="A106"/>
      <c r="B106"/>
    </row>
    <row r="107" spans="1:27" x14ac:dyDescent="0.2">
      <c r="A107"/>
      <c r="B107"/>
    </row>
    <row r="108" spans="1:27" x14ac:dyDescent="0.2">
      <c r="A108"/>
      <c r="B108"/>
    </row>
  </sheetData>
  <pageMargins left="0.7" right="0.7" top="0.75" bottom="0.75" header="0.3" footer="0.3"/>
  <pageSetup scale="85" orientation="landscape"/>
  <headerFooter alignWithMargins="0"/>
  <rowBreaks count="2" manualBreakCount="2">
    <brk id="39" max="22" man="1"/>
    <brk id="81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3.0c  IVG, ING, PostMSW</vt:lpstr>
      <vt:lpstr>'T 3.0c  IVG, ING, PostMSW'!Print_Area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Danner, Laura</cp:lastModifiedBy>
  <cp:lastPrinted>2025-01-06T21:14:41Z</cp:lastPrinted>
  <dcterms:created xsi:type="dcterms:W3CDTF">2019-12-18T16:47:15Z</dcterms:created>
  <dcterms:modified xsi:type="dcterms:W3CDTF">2025-01-29T21:52:53Z</dcterms:modified>
</cp:coreProperties>
</file>