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CollegeZone\e-library\No. 15 RPPA\2019 Data Book\"/>
    </mc:Choice>
  </mc:AlternateContent>
  <xr:revisionPtr revIDLastSave="0" documentId="8_{6B017397-5566-4531-B7AA-DAE146783966}" xr6:coauthVersionLast="41" xr6:coauthVersionMax="41" xr10:uidLastSave="{00000000-0000-0000-0000-000000000000}"/>
  <bookViews>
    <workbookView xWindow="-20055" yWindow="1830" windowWidth="18945" windowHeight="9900" xr2:uid="{6B08BA1C-E4F3-49C6-963A-B87DCA4C41AD}"/>
  </bookViews>
  <sheets>
    <sheet name="T 2.1 MAP Hist Sectors" sheetId="1" r:id="rId1"/>
  </sheets>
  <definedNames>
    <definedName name="_xlnm.Print_Area" localSheetId="0">'T 2.1 MAP Hist Sectors'!$A$1:$Q$192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0" i="1" l="1"/>
  <c r="L184" i="1" l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69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D183" i="1"/>
  <c r="D181" i="1"/>
  <c r="D180" i="1"/>
  <c r="D179" i="1"/>
  <c r="D178" i="1"/>
  <c r="D177" i="1"/>
  <c r="D176" i="1"/>
  <c r="D175" i="1"/>
  <c r="D174" i="1"/>
  <c r="D173" i="1"/>
  <c r="D172" i="1"/>
  <c r="D169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Q176" i="1" l="1"/>
  <c r="Q175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P170" i="1" s="1"/>
  <c r="O169" i="1"/>
  <c r="O168" i="1"/>
  <c r="P168" i="1" s="1"/>
  <c r="O167" i="1"/>
  <c r="O166" i="1"/>
  <c r="O165" i="1"/>
  <c r="O164" i="1"/>
  <c r="O163" i="1"/>
  <c r="P163" i="1" s="1"/>
  <c r="O162" i="1"/>
  <c r="P162" i="1" s="1"/>
  <c r="O161" i="1"/>
  <c r="P161" i="1" s="1"/>
  <c r="O160" i="1"/>
  <c r="P160" i="1" s="1"/>
  <c r="O159" i="1"/>
  <c r="O158" i="1"/>
  <c r="P158" i="1" s="1"/>
  <c r="O157" i="1"/>
  <c r="O156" i="1"/>
  <c r="P156" i="1" s="1"/>
  <c r="O155" i="1"/>
  <c r="P155" i="1" s="1"/>
  <c r="O154" i="1"/>
  <c r="P154" i="1" s="1"/>
  <c r="O153" i="1"/>
  <c r="P153" i="1" s="1"/>
  <c r="P157" i="1"/>
  <c r="P159" i="1"/>
  <c r="D140" i="1" l="1"/>
  <c r="D139" i="1"/>
  <c r="D138" i="1"/>
  <c r="D137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H110" i="1"/>
  <c r="D110" i="1"/>
  <c r="M109" i="1"/>
  <c r="K109" i="1"/>
  <c r="L109" i="1" s="1"/>
  <c r="H109" i="1"/>
  <c r="D109" i="1"/>
  <c r="M108" i="1"/>
  <c r="K108" i="1"/>
  <c r="H108" i="1"/>
  <c r="D108" i="1"/>
  <c r="M107" i="1"/>
  <c r="K107" i="1"/>
  <c r="H107" i="1"/>
  <c r="D107" i="1"/>
  <c r="M104" i="1"/>
  <c r="K104" i="1"/>
  <c r="L104" i="1" s="1"/>
  <c r="H104" i="1"/>
  <c r="D104" i="1"/>
  <c r="M103" i="1"/>
  <c r="K103" i="1"/>
  <c r="L103" i="1" s="1"/>
  <c r="H103" i="1"/>
  <c r="D103" i="1"/>
  <c r="M89" i="1"/>
  <c r="K89" i="1"/>
  <c r="H89" i="1"/>
  <c r="D89" i="1"/>
  <c r="M88" i="1"/>
  <c r="K88" i="1"/>
  <c r="H88" i="1"/>
  <c r="D88" i="1"/>
  <c r="M87" i="1"/>
  <c r="K87" i="1"/>
  <c r="H87" i="1"/>
  <c r="D87" i="1"/>
  <c r="M86" i="1"/>
  <c r="K86" i="1"/>
  <c r="H86" i="1"/>
  <c r="D86" i="1"/>
  <c r="M85" i="1"/>
  <c r="K85" i="1"/>
  <c r="H85" i="1"/>
  <c r="D85" i="1"/>
  <c r="M84" i="1"/>
  <c r="K84" i="1"/>
  <c r="L84" i="1" s="1"/>
  <c r="H84" i="1"/>
  <c r="D84" i="1"/>
  <c r="L83" i="1"/>
  <c r="H83" i="1"/>
  <c r="D83" i="1"/>
  <c r="L82" i="1"/>
  <c r="H82" i="1"/>
  <c r="D82" i="1"/>
  <c r="M81" i="1"/>
  <c r="K81" i="1"/>
  <c r="H81" i="1"/>
  <c r="D81" i="1"/>
  <c r="M80" i="1"/>
  <c r="K80" i="1"/>
  <c r="H80" i="1"/>
  <c r="D80" i="1"/>
  <c r="M79" i="1"/>
  <c r="K79" i="1"/>
  <c r="L79" i="1" s="1"/>
  <c r="H79" i="1"/>
  <c r="D79" i="1"/>
  <c r="L78" i="1"/>
  <c r="H78" i="1"/>
  <c r="D78" i="1"/>
  <c r="M77" i="1"/>
  <c r="L77" i="1" s="1"/>
  <c r="H77" i="1"/>
  <c r="D77" i="1"/>
  <c r="K75" i="1"/>
  <c r="H75" i="1"/>
  <c r="D75" i="1"/>
  <c r="L72" i="1"/>
  <c r="H72" i="1"/>
  <c r="D72" i="1"/>
  <c r="I71" i="1"/>
  <c r="M71" i="1" s="1"/>
  <c r="G71" i="1"/>
  <c r="K71" i="1" s="1"/>
  <c r="D71" i="1"/>
  <c r="I70" i="1"/>
  <c r="M70" i="1" s="1"/>
  <c r="G70" i="1"/>
  <c r="K70" i="1" s="1"/>
  <c r="D70" i="1"/>
  <c r="L69" i="1"/>
  <c r="H69" i="1"/>
  <c r="D69" i="1"/>
  <c r="L68" i="1"/>
  <c r="H68" i="1"/>
  <c r="D68" i="1"/>
  <c r="L67" i="1"/>
  <c r="H67" i="1"/>
  <c r="D67" i="1"/>
  <c r="L66" i="1"/>
  <c r="H66" i="1"/>
  <c r="D66" i="1"/>
  <c r="L65" i="1"/>
  <c r="H65" i="1"/>
  <c r="D65" i="1"/>
  <c r="L64" i="1"/>
  <c r="H64" i="1"/>
  <c r="D64" i="1"/>
  <c r="L63" i="1"/>
  <c r="H63" i="1"/>
  <c r="L61" i="1"/>
  <c r="H61" i="1"/>
  <c r="D61" i="1"/>
  <c r="L60" i="1"/>
  <c r="H60" i="1"/>
  <c r="D60" i="1"/>
  <c r="L59" i="1"/>
  <c r="H59" i="1"/>
  <c r="P191" i="1"/>
  <c r="M48" i="1"/>
  <c r="K48" i="1"/>
  <c r="H48" i="1"/>
  <c r="D48" i="1"/>
  <c r="M47" i="1"/>
  <c r="K47" i="1"/>
  <c r="H47" i="1"/>
  <c r="D47" i="1"/>
  <c r="M46" i="1"/>
  <c r="K46" i="1"/>
  <c r="H46" i="1"/>
  <c r="D46" i="1"/>
  <c r="M45" i="1"/>
  <c r="Q188" i="1" s="1"/>
  <c r="L45" i="1"/>
  <c r="K45" i="1"/>
  <c r="H45" i="1"/>
  <c r="D45" i="1"/>
  <c r="M44" i="1"/>
  <c r="K44" i="1"/>
  <c r="H44" i="1"/>
  <c r="D44" i="1"/>
  <c r="M43" i="1"/>
  <c r="L43" i="1" s="1"/>
  <c r="K43" i="1"/>
  <c r="H43" i="1"/>
  <c r="D43" i="1"/>
  <c r="Q185" i="1"/>
  <c r="P185" i="1" s="1"/>
  <c r="M42" i="1"/>
  <c r="K42" i="1"/>
  <c r="H42" i="1"/>
  <c r="D42" i="1"/>
  <c r="Q184" i="1"/>
  <c r="P184" i="1" s="1"/>
  <c r="M41" i="1"/>
  <c r="K41" i="1"/>
  <c r="H41" i="1"/>
  <c r="D41" i="1"/>
  <c r="Q183" i="1"/>
  <c r="P183" i="1" s="1"/>
  <c r="L183" i="1"/>
  <c r="M40" i="1"/>
  <c r="K40" i="1"/>
  <c r="H40" i="1"/>
  <c r="D40" i="1"/>
  <c r="Q182" i="1"/>
  <c r="P182" i="1" s="1"/>
  <c r="M39" i="1"/>
  <c r="K39" i="1"/>
  <c r="H39" i="1"/>
  <c r="D39" i="1"/>
  <c r="Q181" i="1"/>
  <c r="P181" i="1" s="1"/>
  <c r="L181" i="1"/>
  <c r="M38" i="1"/>
  <c r="K38" i="1"/>
  <c r="H38" i="1"/>
  <c r="D38" i="1"/>
  <c r="Q180" i="1"/>
  <c r="P180" i="1" s="1"/>
  <c r="L180" i="1"/>
  <c r="M37" i="1"/>
  <c r="K37" i="1"/>
  <c r="L37" i="1" s="1"/>
  <c r="H37" i="1"/>
  <c r="D37" i="1"/>
  <c r="Q179" i="1"/>
  <c r="P179" i="1" s="1"/>
  <c r="L179" i="1"/>
  <c r="M36" i="1"/>
  <c r="K36" i="1"/>
  <c r="H36" i="1"/>
  <c r="D36" i="1"/>
  <c r="Q178" i="1"/>
  <c r="P178" i="1" s="1"/>
  <c r="L178" i="1"/>
  <c r="M35" i="1"/>
  <c r="K35" i="1"/>
  <c r="H35" i="1"/>
  <c r="D35" i="1"/>
  <c r="Q177" i="1"/>
  <c r="P177" i="1" s="1"/>
  <c r="L177" i="1"/>
  <c r="M34" i="1"/>
  <c r="K34" i="1"/>
  <c r="H34" i="1"/>
  <c r="D34" i="1"/>
  <c r="P176" i="1"/>
  <c r="L176" i="1"/>
  <c r="M33" i="1"/>
  <c r="K33" i="1"/>
  <c r="L33" i="1" s="1"/>
  <c r="H33" i="1"/>
  <c r="D33" i="1"/>
  <c r="P175" i="1"/>
  <c r="L175" i="1"/>
  <c r="M32" i="1"/>
  <c r="K32" i="1"/>
  <c r="H32" i="1"/>
  <c r="D32" i="1"/>
  <c r="Q174" i="1"/>
  <c r="P174" i="1" s="1"/>
  <c r="L174" i="1"/>
  <c r="M31" i="1"/>
  <c r="K31" i="1"/>
  <c r="H31" i="1"/>
  <c r="D31" i="1"/>
  <c r="Q173" i="1"/>
  <c r="P173" i="1" s="1"/>
  <c r="L173" i="1"/>
  <c r="M30" i="1"/>
  <c r="L30" i="1" s="1"/>
  <c r="K30" i="1"/>
  <c r="H30" i="1"/>
  <c r="D30" i="1"/>
  <c r="Q172" i="1"/>
  <c r="P172" i="1" s="1"/>
  <c r="L172" i="1"/>
  <c r="M29" i="1"/>
  <c r="K29" i="1"/>
  <c r="H29" i="1"/>
  <c r="D29" i="1"/>
  <c r="Q171" i="1"/>
  <c r="P171" i="1" s="1"/>
  <c r="L171" i="1"/>
  <c r="M28" i="1"/>
  <c r="K28" i="1"/>
  <c r="L28" i="1" s="1"/>
  <c r="H28" i="1"/>
  <c r="D28" i="1"/>
  <c r="M27" i="1"/>
  <c r="H27" i="1"/>
  <c r="D27" i="1"/>
  <c r="Q169" i="1"/>
  <c r="P169" i="1" s="1"/>
  <c r="M26" i="1"/>
  <c r="H26" i="1"/>
  <c r="K26" i="1"/>
  <c r="M25" i="1"/>
  <c r="H25" i="1"/>
  <c r="Q167" i="1"/>
  <c r="P167" i="1" s="1"/>
  <c r="M24" i="1"/>
  <c r="H24" i="1"/>
  <c r="Q166" i="1"/>
  <c r="P166" i="1" s="1"/>
  <c r="M23" i="1"/>
  <c r="L23" i="1"/>
  <c r="H23" i="1"/>
  <c r="D23" i="1"/>
  <c r="Q165" i="1"/>
  <c r="P165" i="1" s="1"/>
  <c r="M22" i="1"/>
  <c r="K22" i="1"/>
  <c r="H22" i="1"/>
  <c r="D22" i="1"/>
  <c r="Q164" i="1"/>
  <c r="P164" i="1" s="1"/>
  <c r="M21" i="1"/>
  <c r="K21" i="1"/>
  <c r="H21" i="1"/>
  <c r="D21" i="1"/>
  <c r="L20" i="1"/>
  <c r="H20" i="1"/>
  <c r="D20" i="1"/>
  <c r="L19" i="1"/>
  <c r="H19" i="1"/>
  <c r="D19" i="1"/>
  <c r="K18" i="1"/>
  <c r="L18" i="1" s="1"/>
  <c r="H18" i="1"/>
  <c r="D18" i="1"/>
  <c r="K17" i="1"/>
  <c r="L17" i="1" s="1"/>
  <c r="H17" i="1"/>
  <c r="D17" i="1"/>
  <c r="K16" i="1"/>
  <c r="L16" i="1" s="1"/>
  <c r="H16" i="1"/>
  <c r="D16" i="1"/>
  <c r="K15" i="1"/>
  <c r="L15" i="1" s="1"/>
  <c r="H15" i="1"/>
  <c r="D15" i="1"/>
  <c r="K14" i="1"/>
  <c r="L14" i="1" s="1"/>
  <c r="H14" i="1"/>
  <c r="D14" i="1"/>
  <c r="K13" i="1"/>
  <c r="L13" i="1" s="1"/>
  <c r="H13" i="1"/>
  <c r="D13" i="1"/>
  <c r="K12" i="1"/>
  <c r="L12" i="1" s="1"/>
  <c r="H12" i="1"/>
  <c r="K11" i="1"/>
  <c r="L11" i="1" s="1"/>
  <c r="H11" i="1"/>
  <c r="D11" i="1"/>
  <c r="K10" i="1"/>
  <c r="L10" i="1" s="1"/>
  <c r="H10" i="1"/>
  <c r="D10" i="1"/>
  <c r="L48" i="1" l="1"/>
  <c r="L89" i="1"/>
  <c r="L86" i="1"/>
  <c r="L21" i="1"/>
  <c r="L32" i="1"/>
  <c r="L34" i="1"/>
  <c r="L36" i="1"/>
  <c r="L38" i="1"/>
  <c r="L40" i="1"/>
  <c r="L81" i="1"/>
  <c r="L108" i="1"/>
  <c r="L22" i="1"/>
  <c r="L26" i="1"/>
  <c r="L31" i="1"/>
  <c r="L44" i="1"/>
  <c r="P190" i="1"/>
  <c r="L80" i="1"/>
  <c r="L107" i="1"/>
  <c r="L35" i="1"/>
  <c r="P188" i="1"/>
  <c r="L29" i="1"/>
  <c r="L39" i="1"/>
  <c r="L41" i="1"/>
  <c r="L42" i="1"/>
  <c r="Q186" i="1"/>
  <c r="P186" i="1" s="1"/>
  <c r="L46" i="1"/>
  <c r="L47" i="1"/>
  <c r="L70" i="1"/>
  <c r="L71" i="1"/>
  <c r="L85" i="1"/>
  <c r="L87" i="1"/>
  <c r="L88" i="1"/>
  <c r="D26" i="1"/>
  <c r="Q187" i="1"/>
  <c r="H71" i="1"/>
  <c r="M75" i="1"/>
  <c r="L75" i="1" s="1"/>
  <c r="H70" i="1"/>
  <c r="P187" i="1" l="1"/>
  <c r="Q189" i="1"/>
  <c r="P189" i="1" s="1"/>
</calcChain>
</file>

<file path=xl/sharedStrings.xml><?xml version="1.0" encoding="utf-8"?>
<sst xmlns="http://schemas.openxmlformats.org/spreadsheetml/2006/main" count="306" uniqueCount="74">
  <si>
    <t>Table 2.1 of the 2019 ISAC Data Book</t>
  </si>
  <si>
    <t xml:space="preserve"> </t>
  </si>
  <si>
    <t>Table 2.1, Monetary Award Program Historical Enrolled Awards and Payout Summary, continued</t>
  </si>
  <si>
    <t>Monetary Award Program Historical Enrolled Awards and Payout Summary by Sector</t>
  </si>
  <si>
    <t>2019 ISAC Data Book</t>
  </si>
  <si>
    <t>FY1981-FY2019</t>
  </si>
  <si>
    <t>PUBLIC</t>
  </si>
  <si>
    <t>ALL INSTITUTIONS</t>
  </si>
  <si>
    <t>PUBLIC 4</t>
  </si>
  <si>
    <t>PUBLIC 2</t>
  </si>
  <si>
    <t>ALL PUBLIC</t>
  </si>
  <si>
    <t>ALL PRIVATE &amp; HOSPITAL</t>
  </si>
  <si>
    <t>PROPRIETARY</t>
  </si>
  <si>
    <t>Mean</t>
  </si>
  <si>
    <t>Fiscal Year</t>
  </si>
  <si>
    <t># Awards</t>
  </si>
  <si>
    <t>Award</t>
  </si>
  <si>
    <t xml:space="preserve">  $ Payout   </t>
  </si>
  <si>
    <t>1980-1981</t>
  </si>
  <si>
    <t>--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</si>
  <si>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</si>
  <si>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</si>
  <si>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</si>
  <si>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</si>
  <si>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</si>
  <si>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</si>
  <si>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</si>
  <si>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</si>
  <si>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</si>
  <si>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</si>
  <si>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</si>
  <si>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</si>
  <si>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</si>
  <si>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</si>
  <si>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</si>
  <si>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</si>
  <si>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</si>
  <si>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</si>
  <si>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</si>
  <si>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</si>
  <si>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</si>
  <si>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</si>
  <si>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</si>
  <si>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</si>
  <si>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</si>
  <si>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</si>
  <si>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</si>
  <si>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</si>
  <si>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</si>
  <si>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</si>
  <si>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</si>
  <si>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</si>
  <si>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</si>
  <si>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</si>
  <si>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</si>
  <si>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</si>
  <si>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</si>
  <si>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</si>
  <si>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PRIVATE</t>
  </si>
  <si>
    <t>PRIVATE 4</t>
  </si>
  <si>
    <t>PRIVATE 2 &amp; HOSPITAL</t>
  </si>
  <si>
    <t>*</t>
  </si>
  <si>
    <t>* In FY2011, Lexington College and St. Augustine College changed from Private 2-Year to Private 4-Year schools which is reflected in Private totals.</t>
  </si>
  <si>
    <t>PRIVATE CONTINUED</t>
  </si>
  <si>
    <t>PRIVATE NON-PROFIT</t>
  </si>
  <si>
    <t>HOSPITAL</t>
  </si>
  <si>
    <t>PRIVATE &amp; HOSPITAL</t>
  </si>
  <si>
    <t>**</t>
  </si>
  <si>
    <t>**Beginning in 2011-2012, the three remaining Private 2-Year schools are combined with Private 4-Year schools' data.</t>
  </si>
  <si>
    <t xml:space="preserve">   877</t>
  </si>
  <si>
    <t>***</t>
  </si>
  <si>
    <t>Beginning in FY1998, Proprietary Institutions meeting eligiblity criteria became eligible for participation in the Monetary Award Program.</t>
  </si>
  <si>
    <t>* First-time freshmen only.   ** All freshmen and sophomores.   *** All class levels from this year forward.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</si>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</sst>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37" x14ac:knownFonts="1">
    <font>
      <sz val="8"/>
      <name val="Arial"/>
    </font>
    <font>
      <b/>
      <sz val="14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4"/>
      <name val="Times New Roman"/>
      <family val="1"/>
    </font>
    <font>
      <sz val="14"/>
      <color indexed="62"/>
      <name val="Times New Roman"/>
      <family val="1"/>
    </font>
    <font>
      <b/>
      <sz val="14"/>
      <color indexed="8"/>
      <name val="Times New Roman"/>
      <family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4"/>
      <color indexed="8"/>
      <name val="Times New Roman"/>
      <family val="1"/>
    </font>
    <font>
      <b/>
      <u/>
      <sz val="11"/>
      <name val="Times New Roman"/>
      <family val="1"/>
    </font>
    <font>
      <b/>
      <u/>
      <sz val="11"/>
      <color indexed="8"/>
      <name val="Times New Roman"/>
      <family val="1"/>
    </font>
    <font>
      <sz val="11"/>
      <name val="Arial"/>
      <family val="2"/>
    </font>
    <font>
      <b/>
      <sz val="12"/>
      <color indexed="8"/>
      <name val="Times New Roman"/>
      <family val="1"/>
    </font>
    <font>
      <b/>
      <sz val="12"/>
      <color indexed="62"/>
      <name val="Times New Roman"/>
      <family val="1"/>
    </font>
    <font>
      <sz val="10"/>
      <color indexed="8"/>
      <name val="Times New Roman"/>
      <family val="1"/>
    </font>
    <font>
      <sz val="10"/>
      <color indexed="62"/>
      <name val="Times New Roman"/>
      <family val="1"/>
    </font>
    <font>
      <b/>
      <sz val="10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b/>
      <u/>
      <sz val="9"/>
      <color indexed="8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sz val="8"/>
      <color indexed="20"/>
      <name val="Arial"/>
      <family val="2"/>
    </font>
    <font>
      <sz val="8"/>
      <color indexed="20"/>
      <name val="Times New Roman"/>
      <family val="1"/>
    </font>
    <font>
      <sz val="8"/>
      <name val="Times New Roman"/>
      <family val="1"/>
    </font>
    <font>
      <b/>
      <sz val="10"/>
      <color indexed="20"/>
      <name val="Times New Roman"/>
      <family val="1"/>
    </font>
    <font>
      <sz val="8"/>
      <name val="ARIAL"/>
      <family val="2"/>
    </font>
    <font>
      <b/>
      <u/>
      <sz val="12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0" fontId="4" fillId="0" borderId="0" xfId="0" applyFont="1" applyFill="1"/>
    <xf numFmtId="0" fontId="1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Protection="1"/>
    <xf numFmtId="0" fontId="5" fillId="0" borderId="0" xfId="0" applyFont="1" applyFill="1" applyProtection="1"/>
    <xf numFmtId="0" fontId="7" fillId="0" borderId="0" xfId="0" applyFont="1" applyFill="1" applyProtection="1"/>
    <xf numFmtId="0" fontId="8" fillId="0" borderId="0" xfId="0" applyFont="1" applyFill="1" applyProtection="1"/>
    <xf numFmtId="0" fontId="9" fillId="0" borderId="0" xfId="0" applyFont="1" applyFill="1" applyProtection="1"/>
    <xf numFmtId="0" fontId="10" fillId="0" borderId="0" xfId="0" applyFont="1" applyFill="1" applyProtection="1"/>
    <xf numFmtId="0" fontId="6" fillId="0" borderId="0" xfId="0" applyFont="1" applyFill="1" applyProtection="1"/>
    <xf numFmtId="0" fontId="11" fillId="0" borderId="0" xfId="0" applyFont="1" applyFill="1" applyAlignment="1">
      <alignment horizontal="left"/>
    </xf>
    <xf numFmtId="0" fontId="14" fillId="0" borderId="0" xfId="0" applyFont="1" applyFill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16" fillId="0" borderId="0" xfId="0" applyFont="1" applyFill="1" applyProtection="1"/>
    <xf numFmtId="0" fontId="17" fillId="0" borderId="0" xfId="0" applyFont="1" applyFill="1" applyProtection="1"/>
    <xf numFmtId="0" fontId="0" fillId="0" borderId="0" xfId="0" applyFill="1" applyProtection="1"/>
    <xf numFmtId="0" fontId="19" fillId="0" borderId="0" xfId="0" applyFont="1" applyFill="1" applyProtection="1"/>
    <xf numFmtId="0" fontId="20" fillId="0" borderId="1" xfId="0" applyFont="1" applyFill="1" applyBorder="1" applyProtection="1"/>
    <xf numFmtId="0" fontId="18" fillId="0" borderId="0" xfId="0" applyFont="1" applyFill="1" applyAlignment="1" applyProtection="1">
      <alignment horizontal="right"/>
    </xf>
    <xf numFmtId="0" fontId="21" fillId="0" borderId="0" xfId="0" applyFont="1" applyFill="1" applyAlignment="1" applyProtection="1">
      <alignment horizontal="right"/>
    </xf>
    <xf numFmtId="0" fontId="18" fillId="0" borderId="0" xfId="0" applyFont="1" applyFill="1" applyProtection="1"/>
    <xf numFmtId="0" fontId="19" fillId="0" borderId="0" xfId="0" applyFont="1" applyFill="1" applyAlignment="1" applyProtection="1">
      <alignment horizontal="right"/>
    </xf>
    <xf numFmtId="0" fontId="22" fillId="0" borderId="0" xfId="0" applyFont="1" applyFill="1" applyAlignment="1" applyProtection="1">
      <alignment horizontal="right"/>
    </xf>
    <xf numFmtId="0" fontId="22" fillId="0" borderId="0" xfId="0" applyFont="1" applyFill="1" applyProtection="1"/>
    <xf numFmtId="0" fontId="23" fillId="0" borderId="0" xfId="0" applyFont="1" applyFill="1" applyAlignment="1" applyProtection="1">
      <alignment horizontal="right"/>
    </xf>
    <xf numFmtId="0" fontId="24" fillId="0" borderId="0" xfId="0" applyFont="1" applyFill="1" applyProtection="1"/>
    <xf numFmtId="0" fontId="25" fillId="0" borderId="0" xfId="0" applyFont="1" applyFill="1" applyProtection="1"/>
    <xf numFmtId="37" fontId="25" fillId="0" borderId="0" xfId="0" applyNumberFormat="1" applyFont="1" applyFill="1" applyProtection="1"/>
    <xf numFmtId="5" fontId="25" fillId="0" borderId="0" xfId="0" applyNumberFormat="1" applyFont="1" applyFill="1" applyProtection="1"/>
    <xf numFmtId="5" fontId="19" fillId="0" borderId="0" xfId="0" applyNumberFormat="1" applyFont="1" applyFill="1" applyAlignment="1" applyProtection="1">
      <alignment horizontal="center"/>
    </xf>
    <xf numFmtId="0" fontId="24" fillId="0" borderId="0" xfId="0" applyFont="1" applyFill="1" applyAlignment="1" applyProtection="1">
      <alignment horizontal="right"/>
    </xf>
    <xf numFmtId="37" fontId="24" fillId="0" borderId="0" xfId="0" applyNumberFormat="1" applyFont="1" applyFill="1" applyProtection="1"/>
    <xf numFmtId="5" fontId="24" fillId="0" borderId="0" xfId="0" applyNumberFormat="1" applyFont="1" applyFill="1" applyProtection="1"/>
    <xf numFmtId="5" fontId="19" fillId="0" borderId="0" xfId="0" quotePrefix="1" applyNumberFormat="1" applyFont="1" applyFill="1" applyAlignment="1" applyProtection="1">
      <alignment horizontal="right"/>
    </xf>
    <xf numFmtId="37" fontId="24" fillId="0" borderId="0" xfId="0" applyNumberFormat="1" applyFont="1" applyFill="1" applyBorder="1" applyProtection="1"/>
    <xf numFmtId="5" fontId="24" fillId="0" borderId="0" xfId="0" applyNumberFormat="1" applyFont="1" applyFill="1" applyBorder="1" applyProtection="1"/>
    <xf numFmtId="3" fontId="25" fillId="0" borderId="0" xfId="0" applyNumberFormat="1" applyFont="1" applyFill="1" applyProtection="1"/>
    <xf numFmtId="0" fontId="24" fillId="0" borderId="0" xfId="0" applyFont="1" applyFill="1" applyAlignment="1">
      <alignment horizontal="right"/>
    </xf>
    <xf numFmtId="0" fontId="24" fillId="0" borderId="0" xfId="0" applyFont="1" applyFill="1"/>
    <xf numFmtId="0" fontId="25" fillId="0" borderId="0" xfId="0" applyFont="1" applyFill="1"/>
    <xf numFmtId="0" fontId="26" fillId="0" borderId="0" xfId="0" applyFont="1" applyFill="1"/>
    <xf numFmtId="0" fontId="24" fillId="0" borderId="0" xfId="0" applyFont="1" applyFill="1" applyAlignment="1">
      <alignment horizontal="left"/>
    </xf>
    <xf numFmtId="0" fontId="27" fillId="0" borderId="0" xfId="0" applyFont="1" applyFill="1"/>
    <xf numFmtId="0" fontId="28" fillId="0" borderId="0" xfId="0" applyFont="1" applyFill="1"/>
    <xf numFmtId="37" fontId="28" fillId="0" borderId="0" xfId="0" applyNumberFormat="1" applyFont="1" applyFill="1" applyProtection="1"/>
    <xf numFmtId="5" fontId="28" fillId="0" borderId="0" xfId="0" applyNumberFormat="1" applyFont="1" applyFill="1" applyProtection="1"/>
    <xf numFmtId="0" fontId="18" fillId="0" borderId="0" xfId="0" applyFont="1" applyFill="1"/>
    <xf numFmtId="0" fontId="30" fillId="0" borderId="0" xfId="0" applyFont="1" applyFill="1"/>
    <xf numFmtId="0" fontId="31" fillId="0" borderId="0" xfId="0" applyFont="1" applyFill="1"/>
    <xf numFmtId="0" fontId="32" fillId="0" borderId="0" xfId="0" applyFont="1" applyFill="1" applyProtection="1"/>
    <xf numFmtId="0" fontId="33" fillId="0" borderId="0" xfId="0" applyFont="1" applyFill="1" applyAlignment="1">
      <alignment vertical="top"/>
    </xf>
    <xf numFmtId="0" fontId="34" fillId="0" borderId="0" xfId="0" applyFont="1" applyFill="1"/>
    <xf numFmtId="0" fontId="1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36" fillId="0" borderId="0" xfId="0" applyFont="1" applyFill="1" applyProtection="1"/>
    <xf numFmtId="0" fontId="21" fillId="0" borderId="0" xfId="0" applyFont="1" applyFill="1" applyProtection="1"/>
    <xf numFmtId="0" fontId="28" fillId="0" borderId="0" xfId="0" applyFont="1" applyFill="1" applyProtection="1"/>
    <xf numFmtId="0" fontId="24" fillId="0" borderId="0" xfId="0" applyFont="1" applyFill="1" applyAlignment="1" applyProtection="1">
      <alignment horizontal="right" vertical="center"/>
    </xf>
    <xf numFmtId="0" fontId="24" fillId="0" borderId="0" xfId="0" applyFont="1" applyFill="1" applyAlignment="1" applyProtection="1">
      <alignment vertical="center"/>
    </xf>
    <xf numFmtId="37" fontId="24" fillId="0" borderId="0" xfId="0" applyNumberFormat="1" applyFont="1" applyFill="1" applyAlignment="1" applyProtection="1">
      <alignment vertical="center"/>
    </xf>
    <xf numFmtId="5" fontId="24" fillId="0" borderId="0" xfId="0" applyNumberFormat="1" applyFont="1" applyFill="1" applyAlignment="1" applyProtection="1">
      <alignment vertical="center"/>
    </xf>
    <xf numFmtId="0" fontId="26" fillId="0" borderId="0" xfId="0" applyFont="1" applyFill="1" applyAlignment="1">
      <alignment horizontal="right"/>
    </xf>
    <xf numFmtId="0" fontId="28" fillId="0" borderId="0" xfId="0" applyFont="1" applyFill="1" applyAlignment="1" applyProtection="1">
      <alignment horizontal="right"/>
    </xf>
    <xf numFmtId="0" fontId="3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34" fillId="0" borderId="0" xfId="0" applyFont="1" applyFill="1" applyBorder="1" applyAlignment="1" applyProtection="1">
      <alignment vertical="center"/>
    </xf>
    <xf numFmtId="0" fontId="32" fillId="0" borderId="0" xfId="0" applyFont="1" applyFill="1"/>
    <xf numFmtId="0" fontId="21" fillId="0" borderId="0" xfId="0" applyFont="1" applyFill="1" applyBorder="1" applyAlignment="1" applyProtection="1">
      <alignment horizontal="right"/>
    </xf>
    <xf numFmtId="0" fontId="22" fillId="0" borderId="0" xfId="0" applyFont="1" applyFill="1" applyAlignment="1">
      <alignment horizontal="right"/>
    </xf>
    <xf numFmtId="0" fontId="21" fillId="0" borderId="0" xfId="0" applyFont="1" applyFill="1" applyAlignment="1" applyProtection="1">
      <alignment horizontal="center"/>
    </xf>
    <xf numFmtId="0" fontId="22" fillId="0" borderId="0" xfId="0" applyFont="1" applyFill="1" applyBorder="1" applyAlignment="1" applyProtection="1">
      <alignment horizontal="right"/>
    </xf>
    <xf numFmtId="0" fontId="24" fillId="0" borderId="0" xfId="0" applyFont="1" applyFill="1" applyBorder="1" applyAlignment="1" applyProtection="1">
      <alignment horizontal="right"/>
    </xf>
    <xf numFmtId="5" fontId="24" fillId="0" borderId="0" xfId="0" applyNumberFormat="1" applyFont="1" applyFill="1" applyAlignment="1" applyProtection="1">
      <alignment horizontal="right"/>
    </xf>
    <xf numFmtId="3" fontId="24" fillId="0" borderId="0" xfId="0" applyNumberFormat="1" applyFont="1" applyFill="1" applyAlignment="1"/>
    <xf numFmtId="0" fontId="26" fillId="0" borderId="0" xfId="0" applyFont="1" applyFill="1" applyProtection="1"/>
    <xf numFmtId="0" fontId="34" fillId="0" borderId="0" xfId="0" applyFont="1" applyFill="1" applyProtection="1"/>
    <xf numFmtId="5" fontId="34" fillId="0" borderId="0" xfId="0" applyNumberFormat="1" applyFont="1" applyFill="1"/>
    <xf numFmtId="0" fontId="34" fillId="0" borderId="0" xfId="0" applyFont="1" applyFill="1" applyAlignment="1"/>
    <xf numFmtId="0" fontId="18" fillId="0" borderId="0" xfId="0" applyFont="1" applyFill="1" applyBorder="1" applyAlignment="1" applyProtection="1">
      <alignment horizontal="center"/>
    </xf>
    <xf numFmtId="0" fontId="34" fillId="0" borderId="0" xfId="0" applyFont="1" applyFill="1" applyBorder="1" applyAlignment="1">
      <alignment horizontal="center"/>
    </xf>
    <xf numFmtId="37" fontId="0" fillId="0" borderId="0" xfId="0" applyNumberFormat="1" applyFill="1"/>
    <xf numFmtId="0" fontId="18" fillId="0" borderId="1" xfId="0" applyFont="1" applyFill="1" applyBorder="1" applyAlignment="1" applyProtection="1">
      <alignment horizontal="centerContinuous"/>
    </xf>
    <xf numFmtId="0" fontId="20" fillId="0" borderId="1" xfId="0" applyFont="1" applyFill="1" applyBorder="1" applyAlignment="1" applyProtection="1">
      <alignment horizontal="centerContinuous"/>
    </xf>
    <xf numFmtId="0" fontId="19" fillId="0" borderId="1" xfId="0" applyFont="1" applyFill="1" applyBorder="1" applyAlignment="1" applyProtection="1">
      <alignment horizontal="centerContinuous"/>
    </xf>
    <xf numFmtId="0" fontId="20" fillId="0" borderId="0" xfId="0" applyFont="1" applyFill="1" applyAlignment="1">
      <alignment shrinkToFit="1"/>
    </xf>
    <xf numFmtId="0" fontId="29" fillId="0" borderId="0" xfId="0" applyFont="1" applyFill="1" applyAlignment="1">
      <alignment shrinkToFit="1"/>
    </xf>
    <xf numFmtId="0" fontId="12" fillId="0" borderId="0" xfId="0" applyFont="1" applyFill="1" applyAlignment="1" applyProtection="1">
      <alignment horizontal="left"/>
    </xf>
    <xf numFmtId="0" fontId="13" fillId="0" borderId="0" xfId="0" applyFont="1" applyFill="1" applyAlignment="1"/>
    <xf numFmtId="0" fontId="18" fillId="0" borderId="1" xfId="0" applyFont="1" applyFill="1" applyBorder="1" applyAlignment="1" applyProtection="1">
      <alignment horizontal="center"/>
    </xf>
    <xf numFmtId="0" fontId="32" fillId="0" borderId="0" xfId="0" applyFont="1" applyFill="1" applyAlignment="1"/>
    <xf numFmtId="0" fontId="34" fillId="0" borderId="0" xfId="0" applyFont="1" applyFill="1" applyAlignment="1"/>
    <xf numFmtId="0" fontId="34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300C8-FD5C-4594-BCEB-276BAA49C158}">
  <sheetPr>
    <tabColor theme="6" tint="-0.249977111117893"/>
  </sheetPr>
  <dimension ref="A1:AM446"/>
  <sheetViews>
    <sheetView tabSelected="1" view="pageBreakPreview" topLeftCell="A156" zoomScaleNormal="90" zoomScaleSheetLayoutView="100" workbookViewId="0">
      <selection activeCell="F48" sqref="F48"/>
    </sheetView>
  </sheetViews>
  <sheetFormatPr defaultRowHeight="10.199999999999999" x14ac:dyDescent="0.2"/>
  <cols>
    <col min="1" max="1" width="12" style="4" customWidth="1"/>
    <col min="2" max="2" width="2.7109375" style="4" customWidth="1"/>
    <col min="3" max="3" width="9.28515625" style="4"/>
    <col min="4" max="4" width="12.85546875" style="4" customWidth="1"/>
    <col min="5" max="5" width="15.42578125" style="4" customWidth="1"/>
    <col min="6" max="6" width="3.7109375" style="4" customWidth="1"/>
    <col min="7" max="7" width="9" style="4" customWidth="1"/>
    <col min="8" max="8" width="10.85546875" style="4" customWidth="1"/>
    <col min="9" max="9" width="14" style="4" customWidth="1"/>
    <col min="10" max="10" width="3.7109375" style="4" customWidth="1"/>
    <col min="11" max="11" width="9.28515625" style="4" customWidth="1"/>
    <col min="12" max="12" width="9.85546875" style="4" bestFit="1" customWidth="1"/>
    <col min="13" max="13" width="14.85546875" style="4" customWidth="1"/>
    <col min="14" max="14" width="3.7109375" style="4" customWidth="1"/>
    <col min="15" max="15" width="9.28515625" style="4" customWidth="1"/>
    <col min="16" max="16" width="9.85546875" style="4" customWidth="1"/>
    <col min="17" max="17" width="14.85546875" style="4" customWidth="1"/>
    <col min="18" max="18" width="14.140625" style="4" customWidth="1"/>
    <col min="19" max="19" width="13.28515625" style="4" customWidth="1"/>
    <col min="20" max="20" width="9.140625" style="4" customWidth="1"/>
    <col min="21" max="21" width="9.42578125" style="4" customWidth="1"/>
    <col min="22" max="22" width="14.140625" style="4" customWidth="1"/>
    <col min="23" max="23" width="4" style="4" customWidth="1"/>
    <col min="24" max="24" width="8.42578125" style="4" customWidth="1"/>
    <col min="25" max="25" width="8" style="4" customWidth="1"/>
    <col min="26" max="26" width="13.140625" style="4" bestFit="1" customWidth="1"/>
    <col min="27" max="27" width="3.85546875" style="4" customWidth="1"/>
    <col min="28" max="28" width="9.28515625" style="4"/>
    <col min="29" max="29" width="9" style="4" customWidth="1"/>
    <col min="30" max="30" width="14.140625" style="4" customWidth="1"/>
    <col min="31" max="31" width="3.28515625" style="4" customWidth="1"/>
    <col min="32" max="32" width="17.7109375" style="4" customWidth="1"/>
    <col min="33" max="38" width="9.28515625" style="4"/>
    <col min="39" max="39" width="17.140625" style="4" customWidth="1"/>
    <col min="40" max="257" width="9.28515625" style="4"/>
    <col min="258" max="258" width="12" style="4" customWidth="1"/>
    <col min="259" max="259" width="2.7109375" style="4" customWidth="1"/>
    <col min="260" max="260" width="9.28515625" style="4"/>
    <col min="261" max="261" width="12.85546875" style="4" bestFit="1" customWidth="1"/>
    <col min="262" max="262" width="15.42578125" style="4" customWidth="1"/>
    <col min="263" max="263" width="5.85546875" style="4" customWidth="1"/>
    <col min="264" max="264" width="9" style="4" customWidth="1"/>
    <col min="265" max="265" width="10.85546875" style="4" bestFit="1" customWidth="1"/>
    <col min="266" max="266" width="14" style="4" customWidth="1"/>
    <col min="267" max="267" width="5.85546875" style="4" customWidth="1"/>
    <col min="268" max="268" width="9.28515625" style="4"/>
    <col min="269" max="269" width="9.85546875" style="4" bestFit="1" customWidth="1"/>
    <col min="270" max="270" width="14.85546875" style="4" customWidth="1"/>
    <col min="271" max="271" width="11.28515625" style="4" customWidth="1"/>
    <col min="272" max="272" width="10.42578125" style="4" customWidth="1"/>
    <col min="273" max="273" width="8.140625" style="4" bestFit="1" customWidth="1"/>
    <col min="274" max="274" width="14.140625" style="4" customWidth="1"/>
    <col min="275" max="275" width="4.7109375" style="4" customWidth="1"/>
    <col min="276" max="276" width="9.140625" style="4" customWidth="1"/>
    <col min="277" max="277" width="9.42578125" style="4" customWidth="1"/>
    <col min="278" max="278" width="14.140625" style="4" customWidth="1"/>
    <col min="279" max="279" width="4" style="4" customWidth="1"/>
    <col min="280" max="280" width="8.42578125" style="4" customWidth="1"/>
    <col min="281" max="281" width="8" style="4" customWidth="1"/>
    <col min="282" max="282" width="13.140625" style="4" bestFit="1" customWidth="1"/>
    <col min="283" max="283" width="3.85546875" style="4" customWidth="1"/>
    <col min="284" max="284" width="9.28515625" style="4"/>
    <col min="285" max="285" width="9" style="4" customWidth="1"/>
    <col min="286" max="286" width="14.140625" style="4" customWidth="1"/>
    <col min="287" max="287" width="3.28515625" style="4" customWidth="1"/>
    <col min="288" max="288" width="17.7109375" style="4" customWidth="1"/>
    <col min="289" max="294" width="9.28515625" style="4"/>
    <col min="295" max="295" width="17.140625" style="4" customWidth="1"/>
    <col min="296" max="513" width="9.28515625" style="4"/>
    <col min="514" max="514" width="12" style="4" customWidth="1"/>
    <col min="515" max="515" width="2.7109375" style="4" customWidth="1"/>
    <col min="516" max="516" width="9.28515625" style="4"/>
    <col min="517" max="517" width="12.85546875" style="4" bestFit="1" customWidth="1"/>
    <col min="518" max="518" width="15.42578125" style="4" customWidth="1"/>
    <col min="519" max="519" width="5.85546875" style="4" customWidth="1"/>
    <col min="520" max="520" width="9" style="4" customWidth="1"/>
    <col min="521" max="521" width="10.85546875" style="4" bestFit="1" customWidth="1"/>
    <col min="522" max="522" width="14" style="4" customWidth="1"/>
    <col min="523" max="523" width="5.85546875" style="4" customWidth="1"/>
    <col min="524" max="524" width="9.28515625" style="4"/>
    <col min="525" max="525" width="9.85546875" style="4" bestFit="1" customWidth="1"/>
    <col min="526" max="526" width="14.85546875" style="4" customWidth="1"/>
    <col min="527" max="527" width="11.28515625" style="4" customWidth="1"/>
    <col min="528" max="528" width="10.42578125" style="4" customWidth="1"/>
    <col min="529" max="529" width="8.140625" style="4" bestFit="1" customWidth="1"/>
    <col min="530" max="530" width="14.140625" style="4" customWidth="1"/>
    <col min="531" max="531" width="4.7109375" style="4" customWidth="1"/>
    <col min="532" max="532" width="9.140625" style="4" customWidth="1"/>
    <col min="533" max="533" width="9.42578125" style="4" customWidth="1"/>
    <col min="534" max="534" width="14.140625" style="4" customWidth="1"/>
    <col min="535" max="535" width="4" style="4" customWidth="1"/>
    <col min="536" max="536" width="8.42578125" style="4" customWidth="1"/>
    <col min="537" max="537" width="8" style="4" customWidth="1"/>
    <col min="538" max="538" width="13.140625" style="4" bestFit="1" customWidth="1"/>
    <col min="539" max="539" width="3.85546875" style="4" customWidth="1"/>
    <col min="540" max="540" width="9.28515625" style="4"/>
    <col min="541" max="541" width="9" style="4" customWidth="1"/>
    <col min="542" max="542" width="14.140625" style="4" customWidth="1"/>
    <col min="543" max="543" width="3.28515625" style="4" customWidth="1"/>
    <col min="544" max="544" width="17.7109375" style="4" customWidth="1"/>
    <col min="545" max="550" width="9.28515625" style="4"/>
    <col min="551" max="551" width="17.140625" style="4" customWidth="1"/>
    <col min="552" max="769" width="9.28515625" style="4"/>
    <col min="770" max="770" width="12" style="4" customWidth="1"/>
    <col min="771" max="771" width="2.7109375" style="4" customWidth="1"/>
    <col min="772" max="772" width="9.28515625" style="4"/>
    <col min="773" max="773" width="12.85546875" style="4" bestFit="1" customWidth="1"/>
    <col min="774" max="774" width="15.42578125" style="4" customWidth="1"/>
    <col min="775" max="775" width="5.85546875" style="4" customWidth="1"/>
    <col min="776" max="776" width="9" style="4" customWidth="1"/>
    <col min="777" max="777" width="10.85546875" style="4" bestFit="1" customWidth="1"/>
    <col min="778" max="778" width="14" style="4" customWidth="1"/>
    <col min="779" max="779" width="5.85546875" style="4" customWidth="1"/>
    <col min="780" max="780" width="9.28515625" style="4"/>
    <col min="781" max="781" width="9.85546875" style="4" bestFit="1" customWidth="1"/>
    <col min="782" max="782" width="14.85546875" style="4" customWidth="1"/>
    <col min="783" max="783" width="11.28515625" style="4" customWidth="1"/>
    <col min="784" max="784" width="10.42578125" style="4" customWidth="1"/>
    <col min="785" max="785" width="8.140625" style="4" bestFit="1" customWidth="1"/>
    <col min="786" max="786" width="14.140625" style="4" customWidth="1"/>
    <col min="787" max="787" width="4.7109375" style="4" customWidth="1"/>
    <col min="788" max="788" width="9.140625" style="4" customWidth="1"/>
    <col min="789" max="789" width="9.42578125" style="4" customWidth="1"/>
    <col min="790" max="790" width="14.140625" style="4" customWidth="1"/>
    <col min="791" max="791" width="4" style="4" customWidth="1"/>
    <col min="792" max="792" width="8.42578125" style="4" customWidth="1"/>
    <col min="793" max="793" width="8" style="4" customWidth="1"/>
    <col min="794" max="794" width="13.140625" style="4" bestFit="1" customWidth="1"/>
    <col min="795" max="795" width="3.85546875" style="4" customWidth="1"/>
    <col min="796" max="796" width="9.28515625" style="4"/>
    <col min="797" max="797" width="9" style="4" customWidth="1"/>
    <col min="798" max="798" width="14.140625" style="4" customWidth="1"/>
    <col min="799" max="799" width="3.28515625" style="4" customWidth="1"/>
    <col min="800" max="800" width="17.7109375" style="4" customWidth="1"/>
    <col min="801" max="806" width="9.28515625" style="4"/>
    <col min="807" max="807" width="17.140625" style="4" customWidth="1"/>
    <col min="808" max="1025" width="9.28515625" style="4"/>
    <col min="1026" max="1026" width="12" style="4" customWidth="1"/>
    <col min="1027" max="1027" width="2.7109375" style="4" customWidth="1"/>
    <col min="1028" max="1028" width="9.28515625" style="4"/>
    <col min="1029" max="1029" width="12.85546875" style="4" bestFit="1" customWidth="1"/>
    <col min="1030" max="1030" width="15.42578125" style="4" customWidth="1"/>
    <col min="1031" max="1031" width="5.85546875" style="4" customWidth="1"/>
    <col min="1032" max="1032" width="9" style="4" customWidth="1"/>
    <col min="1033" max="1033" width="10.85546875" style="4" bestFit="1" customWidth="1"/>
    <col min="1034" max="1034" width="14" style="4" customWidth="1"/>
    <col min="1035" max="1035" width="5.85546875" style="4" customWidth="1"/>
    <col min="1036" max="1036" width="9.28515625" style="4"/>
    <col min="1037" max="1037" width="9.85546875" style="4" bestFit="1" customWidth="1"/>
    <col min="1038" max="1038" width="14.85546875" style="4" customWidth="1"/>
    <col min="1039" max="1039" width="11.28515625" style="4" customWidth="1"/>
    <col min="1040" max="1040" width="10.42578125" style="4" customWidth="1"/>
    <col min="1041" max="1041" width="8.140625" style="4" bestFit="1" customWidth="1"/>
    <col min="1042" max="1042" width="14.140625" style="4" customWidth="1"/>
    <col min="1043" max="1043" width="4.7109375" style="4" customWidth="1"/>
    <col min="1044" max="1044" width="9.140625" style="4" customWidth="1"/>
    <col min="1045" max="1045" width="9.42578125" style="4" customWidth="1"/>
    <col min="1046" max="1046" width="14.140625" style="4" customWidth="1"/>
    <col min="1047" max="1047" width="4" style="4" customWidth="1"/>
    <col min="1048" max="1048" width="8.42578125" style="4" customWidth="1"/>
    <col min="1049" max="1049" width="8" style="4" customWidth="1"/>
    <col min="1050" max="1050" width="13.140625" style="4" bestFit="1" customWidth="1"/>
    <col min="1051" max="1051" width="3.85546875" style="4" customWidth="1"/>
    <col min="1052" max="1052" width="9.28515625" style="4"/>
    <col min="1053" max="1053" width="9" style="4" customWidth="1"/>
    <col min="1054" max="1054" width="14.140625" style="4" customWidth="1"/>
    <col min="1055" max="1055" width="3.28515625" style="4" customWidth="1"/>
    <col min="1056" max="1056" width="17.7109375" style="4" customWidth="1"/>
    <col min="1057" max="1062" width="9.28515625" style="4"/>
    <col min="1063" max="1063" width="17.140625" style="4" customWidth="1"/>
    <col min="1064" max="1281" width="9.28515625" style="4"/>
    <col min="1282" max="1282" width="12" style="4" customWidth="1"/>
    <col min="1283" max="1283" width="2.7109375" style="4" customWidth="1"/>
    <col min="1284" max="1284" width="9.28515625" style="4"/>
    <col min="1285" max="1285" width="12.85546875" style="4" bestFit="1" customWidth="1"/>
    <col min="1286" max="1286" width="15.42578125" style="4" customWidth="1"/>
    <col min="1287" max="1287" width="5.85546875" style="4" customWidth="1"/>
    <col min="1288" max="1288" width="9" style="4" customWidth="1"/>
    <col min="1289" max="1289" width="10.85546875" style="4" bestFit="1" customWidth="1"/>
    <col min="1290" max="1290" width="14" style="4" customWidth="1"/>
    <col min="1291" max="1291" width="5.85546875" style="4" customWidth="1"/>
    <col min="1292" max="1292" width="9.28515625" style="4"/>
    <col min="1293" max="1293" width="9.85546875" style="4" bestFit="1" customWidth="1"/>
    <col min="1294" max="1294" width="14.85546875" style="4" customWidth="1"/>
    <col min="1295" max="1295" width="11.28515625" style="4" customWidth="1"/>
    <col min="1296" max="1296" width="10.42578125" style="4" customWidth="1"/>
    <col min="1297" max="1297" width="8.140625" style="4" bestFit="1" customWidth="1"/>
    <col min="1298" max="1298" width="14.140625" style="4" customWidth="1"/>
    <col min="1299" max="1299" width="4.7109375" style="4" customWidth="1"/>
    <col min="1300" max="1300" width="9.140625" style="4" customWidth="1"/>
    <col min="1301" max="1301" width="9.42578125" style="4" customWidth="1"/>
    <col min="1302" max="1302" width="14.140625" style="4" customWidth="1"/>
    <col min="1303" max="1303" width="4" style="4" customWidth="1"/>
    <col min="1304" max="1304" width="8.42578125" style="4" customWidth="1"/>
    <col min="1305" max="1305" width="8" style="4" customWidth="1"/>
    <col min="1306" max="1306" width="13.140625" style="4" bestFit="1" customWidth="1"/>
    <col min="1307" max="1307" width="3.85546875" style="4" customWidth="1"/>
    <col min="1308" max="1308" width="9.28515625" style="4"/>
    <col min="1309" max="1309" width="9" style="4" customWidth="1"/>
    <col min="1310" max="1310" width="14.140625" style="4" customWidth="1"/>
    <col min="1311" max="1311" width="3.28515625" style="4" customWidth="1"/>
    <col min="1312" max="1312" width="17.7109375" style="4" customWidth="1"/>
    <col min="1313" max="1318" width="9.28515625" style="4"/>
    <col min="1319" max="1319" width="17.140625" style="4" customWidth="1"/>
    <col min="1320" max="1537" width="9.28515625" style="4"/>
    <col min="1538" max="1538" width="12" style="4" customWidth="1"/>
    <col min="1539" max="1539" width="2.7109375" style="4" customWidth="1"/>
    <col min="1540" max="1540" width="9.28515625" style="4"/>
    <col min="1541" max="1541" width="12.85546875" style="4" bestFit="1" customWidth="1"/>
    <col min="1542" max="1542" width="15.42578125" style="4" customWidth="1"/>
    <col min="1543" max="1543" width="5.85546875" style="4" customWidth="1"/>
    <col min="1544" max="1544" width="9" style="4" customWidth="1"/>
    <col min="1545" max="1545" width="10.85546875" style="4" bestFit="1" customWidth="1"/>
    <col min="1546" max="1546" width="14" style="4" customWidth="1"/>
    <col min="1547" max="1547" width="5.85546875" style="4" customWidth="1"/>
    <col min="1548" max="1548" width="9.28515625" style="4"/>
    <col min="1549" max="1549" width="9.85546875" style="4" bestFit="1" customWidth="1"/>
    <col min="1550" max="1550" width="14.85546875" style="4" customWidth="1"/>
    <col min="1551" max="1551" width="11.28515625" style="4" customWidth="1"/>
    <col min="1552" max="1552" width="10.42578125" style="4" customWidth="1"/>
    <col min="1553" max="1553" width="8.140625" style="4" bestFit="1" customWidth="1"/>
    <col min="1554" max="1554" width="14.140625" style="4" customWidth="1"/>
    <col min="1555" max="1555" width="4.7109375" style="4" customWidth="1"/>
    <col min="1556" max="1556" width="9.140625" style="4" customWidth="1"/>
    <col min="1557" max="1557" width="9.42578125" style="4" customWidth="1"/>
    <col min="1558" max="1558" width="14.140625" style="4" customWidth="1"/>
    <col min="1559" max="1559" width="4" style="4" customWidth="1"/>
    <col min="1560" max="1560" width="8.42578125" style="4" customWidth="1"/>
    <col min="1561" max="1561" width="8" style="4" customWidth="1"/>
    <col min="1562" max="1562" width="13.140625" style="4" bestFit="1" customWidth="1"/>
    <col min="1563" max="1563" width="3.85546875" style="4" customWidth="1"/>
    <col min="1564" max="1564" width="9.28515625" style="4"/>
    <col min="1565" max="1565" width="9" style="4" customWidth="1"/>
    <col min="1566" max="1566" width="14.140625" style="4" customWidth="1"/>
    <col min="1567" max="1567" width="3.28515625" style="4" customWidth="1"/>
    <col min="1568" max="1568" width="17.7109375" style="4" customWidth="1"/>
    <col min="1569" max="1574" width="9.28515625" style="4"/>
    <col min="1575" max="1575" width="17.140625" style="4" customWidth="1"/>
    <col min="1576" max="1793" width="9.28515625" style="4"/>
    <col min="1794" max="1794" width="12" style="4" customWidth="1"/>
    <col min="1795" max="1795" width="2.7109375" style="4" customWidth="1"/>
    <col min="1796" max="1796" width="9.28515625" style="4"/>
    <col min="1797" max="1797" width="12.85546875" style="4" bestFit="1" customWidth="1"/>
    <col min="1798" max="1798" width="15.42578125" style="4" customWidth="1"/>
    <col min="1799" max="1799" width="5.85546875" style="4" customWidth="1"/>
    <col min="1800" max="1800" width="9" style="4" customWidth="1"/>
    <col min="1801" max="1801" width="10.85546875" style="4" bestFit="1" customWidth="1"/>
    <col min="1802" max="1802" width="14" style="4" customWidth="1"/>
    <col min="1803" max="1803" width="5.85546875" style="4" customWidth="1"/>
    <col min="1804" max="1804" width="9.28515625" style="4"/>
    <col min="1805" max="1805" width="9.85546875" style="4" bestFit="1" customWidth="1"/>
    <col min="1806" max="1806" width="14.85546875" style="4" customWidth="1"/>
    <col min="1807" max="1807" width="11.28515625" style="4" customWidth="1"/>
    <col min="1808" max="1808" width="10.42578125" style="4" customWidth="1"/>
    <col min="1809" max="1809" width="8.140625" style="4" bestFit="1" customWidth="1"/>
    <col min="1810" max="1810" width="14.140625" style="4" customWidth="1"/>
    <col min="1811" max="1811" width="4.7109375" style="4" customWidth="1"/>
    <col min="1812" max="1812" width="9.140625" style="4" customWidth="1"/>
    <col min="1813" max="1813" width="9.42578125" style="4" customWidth="1"/>
    <col min="1814" max="1814" width="14.140625" style="4" customWidth="1"/>
    <col min="1815" max="1815" width="4" style="4" customWidth="1"/>
    <col min="1816" max="1816" width="8.42578125" style="4" customWidth="1"/>
    <col min="1817" max="1817" width="8" style="4" customWidth="1"/>
    <col min="1818" max="1818" width="13.140625" style="4" bestFit="1" customWidth="1"/>
    <col min="1819" max="1819" width="3.85546875" style="4" customWidth="1"/>
    <col min="1820" max="1820" width="9.28515625" style="4"/>
    <col min="1821" max="1821" width="9" style="4" customWidth="1"/>
    <col min="1822" max="1822" width="14.140625" style="4" customWidth="1"/>
    <col min="1823" max="1823" width="3.28515625" style="4" customWidth="1"/>
    <col min="1824" max="1824" width="17.7109375" style="4" customWidth="1"/>
    <col min="1825" max="1830" width="9.28515625" style="4"/>
    <col min="1831" max="1831" width="17.140625" style="4" customWidth="1"/>
    <col min="1832" max="2049" width="9.28515625" style="4"/>
    <col min="2050" max="2050" width="12" style="4" customWidth="1"/>
    <col min="2051" max="2051" width="2.7109375" style="4" customWidth="1"/>
    <col min="2052" max="2052" width="9.28515625" style="4"/>
    <col min="2053" max="2053" width="12.85546875" style="4" bestFit="1" customWidth="1"/>
    <col min="2054" max="2054" width="15.42578125" style="4" customWidth="1"/>
    <col min="2055" max="2055" width="5.85546875" style="4" customWidth="1"/>
    <col min="2056" max="2056" width="9" style="4" customWidth="1"/>
    <col min="2057" max="2057" width="10.85546875" style="4" bestFit="1" customWidth="1"/>
    <col min="2058" max="2058" width="14" style="4" customWidth="1"/>
    <col min="2059" max="2059" width="5.85546875" style="4" customWidth="1"/>
    <col min="2060" max="2060" width="9.28515625" style="4"/>
    <col min="2061" max="2061" width="9.85546875" style="4" bestFit="1" customWidth="1"/>
    <col min="2062" max="2062" width="14.85546875" style="4" customWidth="1"/>
    <col min="2063" max="2063" width="11.28515625" style="4" customWidth="1"/>
    <col min="2064" max="2064" width="10.42578125" style="4" customWidth="1"/>
    <col min="2065" max="2065" width="8.140625" style="4" bestFit="1" customWidth="1"/>
    <col min="2066" max="2066" width="14.140625" style="4" customWidth="1"/>
    <col min="2067" max="2067" width="4.7109375" style="4" customWidth="1"/>
    <col min="2068" max="2068" width="9.140625" style="4" customWidth="1"/>
    <col min="2069" max="2069" width="9.42578125" style="4" customWidth="1"/>
    <col min="2070" max="2070" width="14.140625" style="4" customWidth="1"/>
    <col min="2071" max="2071" width="4" style="4" customWidth="1"/>
    <col min="2072" max="2072" width="8.42578125" style="4" customWidth="1"/>
    <col min="2073" max="2073" width="8" style="4" customWidth="1"/>
    <col min="2074" max="2074" width="13.140625" style="4" bestFit="1" customWidth="1"/>
    <col min="2075" max="2075" width="3.85546875" style="4" customWidth="1"/>
    <col min="2076" max="2076" width="9.28515625" style="4"/>
    <col min="2077" max="2077" width="9" style="4" customWidth="1"/>
    <col min="2078" max="2078" width="14.140625" style="4" customWidth="1"/>
    <col min="2079" max="2079" width="3.28515625" style="4" customWidth="1"/>
    <col min="2080" max="2080" width="17.7109375" style="4" customWidth="1"/>
    <col min="2081" max="2086" width="9.28515625" style="4"/>
    <col min="2087" max="2087" width="17.140625" style="4" customWidth="1"/>
    <col min="2088" max="2305" width="9.28515625" style="4"/>
    <col min="2306" max="2306" width="12" style="4" customWidth="1"/>
    <col min="2307" max="2307" width="2.7109375" style="4" customWidth="1"/>
    <col min="2308" max="2308" width="9.28515625" style="4"/>
    <col min="2309" max="2309" width="12.85546875" style="4" bestFit="1" customWidth="1"/>
    <col min="2310" max="2310" width="15.42578125" style="4" customWidth="1"/>
    <col min="2311" max="2311" width="5.85546875" style="4" customWidth="1"/>
    <col min="2312" max="2312" width="9" style="4" customWidth="1"/>
    <col min="2313" max="2313" width="10.85546875" style="4" bestFit="1" customWidth="1"/>
    <col min="2314" max="2314" width="14" style="4" customWidth="1"/>
    <col min="2315" max="2315" width="5.85546875" style="4" customWidth="1"/>
    <col min="2316" max="2316" width="9.28515625" style="4"/>
    <col min="2317" max="2317" width="9.85546875" style="4" bestFit="1" customWidth="1"/>
    <col min="2318" max="2318" width="14.85546875" style="4" customWidth="1"/>
    <col min="2319" max="2319" width="11.28515625" style="4" customWidth="1"/>
    <col min="2320" max="2320" width="10.42578125" style="4" customWidth="1"/>
    <col min="2321" max="2321" width="8.140625" style="4" bestFit="1" customWidth="1"/>
    <col min="2322" max="2322" width="14.140625" style="4" customWidth="1"/>
    <col min="2323" max="2323" width="4.7109375" style="4" customWidth="1"/>
    <col min="2324" max="2324" width="9.140625" style="4" customWidth="1"/>
    <col min="2325" max="2325" width="9.42578125" style="4" customWidth="1"/>
    <col min="2326" max="2326" width="14.140625" style="4" customWidth="1"/>
    <col min="2327" max="2327" width="4" style="4" customWidth="1"/>
    <col min="2328" max="2328" width="8.42578125" style="4" customWidth="1"/>
    <col min="2329" max="2329" width="8" style="4" customWidth="1"/>
    <col min="2330" max="2330" width="13.140625" style="4" bestFit="1" customWidth="1"/>
    <col min="2331" max="2331" width="3.85546875" style="4" customWidth="1"/>
    <col min="2332" max="2332" width="9.28515625" style="4"/>
    <col min="2333" max="2333" width="9" style="4" customWidth="1"/>
    <col min="2334" max="2334" width="14.140625" style="4" customWidth="1"/>
    <col min="2335" max="2335" width="3.28515625" style="4" customWidth="1"/>
    <col min="2336" max="2336" width="17.7109375" style="4" customWidth="1"/>
    <col min="2337" max="2342" width="9.28515625" style="4"/>
    <col min="2343" max="2343" width="17.140625" style="4" customWidth="1"/>
    <col min="2344" max="2561" width="9.28515625" style="4"/>
    <col min="2562" max="2562" width="12" style="4" customWidth="1"/>
    <col min="2563" max="2563" width="2.7109375" style="4" customWidth="1"/>
    <col min="2564" max="2564" width="9.28515625" style="4"/>
    <col min="2565" max="2565" width="12.85546875" style="4" bestFit="1" customWidth="1"/>
    <col min="2566" max="2566" width="15.42578125" style="4" customWidth="1"/>
    <col min="2567" max="2567" width="5.85546875" style="4" customWidth="1"/>
    <col min="2568" max="2568" width="9" style="4" customWidth="1"/>
    <col min="2569" max="2569" width="10.85546875" style="4" bestFit="1" customWidth="1"/>
    <col min="2570" max="2570" width="14" style="4" customWidth="1"/>
    <col min="2571" max="2571" width="5.85546875" style="4" customWidth="1"/>
    <col min="2572" max="2572" width="9.28515625" style="4"/>
    <col min="2573" max="2573" width="9.85546875" style="4" bestFit="1" customWidth="1"/>
    <col min="2574" max="2574" width="14.85546875" style="4" customWidth="1"/>
    <col min="2575" max="2575" width="11.28515625" style="4" customWidth="1"/>
    <col min="2576" max="2576" width="10.42578125" style="4" customWidth="1"/>
    <col min="2577" max="2577" width="8.140625" style="4" bestFit="1" customWidth="1"/>
    <col min="2578" max="2578" width="14.140625" style="4" customWidth="1"/>
    <col min="2579" max="2579" width="4.7109375" style="4" customWidth="1"/>
    <col min="2580" max="2580" width="9.140625" style="4" customWidth="1"/>
    <col min="2581" max="2581" width="9.42578125" style="4" customWidth="1"/>
    <col min="2582" max="2582" width="14.140625" style="4" customWidth="1"/>
    <col min="2583" max="2583" width="4" style="4" customWidth="1"/>
    <col min="2584" max="2584" width="8.42578125" style="4" customWidth="1"/>
    <col min="2585" max="2585" width="8" style="4" customWidth="1"/>
    <col min="2586" max="2586" width="13.140625" style="4" bestFit="1" customWidth="1"/>
    <col min="2587" max="2587" width="3.85546875" style="4" customWidth="1"/>
    <col min="2588" max="2588" width="9.28515625" style="4"/>
    <col min="2589" max="2589" width="9" style="4" customWidth="1"/>
    <col min="2590" max="2590" width="14.140625" style="4" customWidth="1"/>
    <col min="2591" max="2591" width="3.28515625" style="4" customWidth="1"/>
    <col min="2592" max="2592" width="17.7109375" style="4" customWidth="1"/>
    <col min="2593" max="2598" width="9.28515625" style="4"/>
    <col min="2599" max="2599" width="17.140625" style="4" customWidth="1"/>
    <col min="2600" max="2817" width="9.28515625" style="4"/>
    <col min="2818" max="2818" width="12" style="4" customWidth="1"/>
    <col min="2819" max="2819" width="2.7109375" style="4" customWidth="1"/>
    <col min="2820" max="2820" width="9.28515625" style="4"/>
    <col min="2821" max="2821" width="12.85546875" style="4" bestFit="1" customWidth="1"/>
    <col min="2822" max="2822" width="15.42578125" style="4" customWidth="1"/>
    <col min="2823" max="2823" width="5.85546875" style="4" customWidth="1"/>
    <col min="2824" max="2824" width="9" style="4" customWidth="1"/>
    <col min="2825" max="2825" width="10.85546875" style="4" bestFit="1" customWidth="1"/>
    <col min="2826" max="2826" width="14" style="4" customWidth="1"/>
    <col min="2827" max="2827" width="5.85546875" style="4" customWidth="1"/>
    <col min="2828" max="2828" width="9.28515625" style="4"/>
    <col min="2829" max="2829" width="9.85546875" style="4" bestFit="1" customWidth="1"/>
    <col min="2830" max="2830" width="14.85546875" style="4" customWidth="1"/>
    <col min="2831" max="2831" width="11.28515625" style="4" customWidth="1"/>
    <col min="2832" max="2832" width="10.42578125" style="4" customWidth="1"/>
    <col min="2833" max="2833" width="8.140625" style="4" bestFit="1" customWidth="1"/>
    <col min="2834" max="2834" width="14.140625" style="4" customWidth="1"/>
    <col min="2835" max="2835" width="4.7109375" style="4" customWidth="1"/>
    <col min="2836" max="2836" width="9.140625" style="4" customWidth="1"/>
    <col min="2837" max="2837" width="9.42578125" style="4" customWidth="1"/>
    <col min="2838" max="2838" width="14.140625" style="4" customWidth="1"/>
    <col min="2839" max="2839" width="4" style="4" customWidth="1"/>
    <col min="2840" max="2840" width="8.42578125" style="4" customWidth="1"/>
    <col min="2841" max="2841" width="8" style="4" customWidth="1"/>
    <col min="2842" max="2842" width="13.140625" style="4" bestFit="1" customWidth="1"/>
    <col min="2843" max="2843" width="3.85546875" style="4" customWidth="1"/>
    <col min="2844" max="2844" width="9.28515625" style="4"/>
    <col min="2845" max="2845" width="9" style="4" customWidth="1"/>
    <col min="2846" max="2846" width="14.140625" style="4" customWidth="1"/>
    <col min="2847" max="2847" width="3.28515625" style="4" customWidth="1"/>
    <col min="2848" max="2848" width="17.7109375" style="4" customWidth="1"/>
    <col min="2849" max="2854" width="9.28515625" style="4"/>
    <col min="2855" max="2855" width="17.140625" style="4" customWidth="1"/>
    <col min="2856" max="3073" width="9.28515625" style="4"/>
    <col min="3074" max="3074" width="12" style="4" customWidth="1"/>
    <col min="3075" max="3075" width="2.7109375" style="4" customWidth="1"/>
    <col min="3076" max="3076" width="9.28515625" style="4"/>
    <col min="3077" max="3077" width="12.85546875" style="4" bestFit="1" customWidth="1"/>
    <col min="3078" max="3078" width="15.42578125" style="4" customWidth="1"/>
    <col min="3079" max="3079" width="5.85546875" style="4" customWidth="1"/>
    <col min="3080" max="3080" width="9" style="4" customWidth="1"/>
    <col min="3081" max="3081" width="10.85546875" style="4" bestFit="1" customWidth="1"/>
    <col min="3082" max="3082" width="14" style="4" customWidth="1"/>
    <col min="3083" max="3083" width="5.85546875" style="4" customWidth="1"/>
    <col min="3084" max="3084" width="9.28515625" style="4"/>
    <col min="3085" max="3085" width="9.85546875" style="4" bestFit="1" customWidth="1"/>
    <col min="3086" max="3086" width="14.85546875" style="4" customWidth="1"/>
    <col min="3087" max="3087" width="11.28515625" style="4" customWidth="1"/>
    <col min="3088" max="3088" width="10.42578125" style="4" customWidth="1"/>
    <col min="3089" max="3089" width="8.140625" style="4" bestFit="1" customWidth="1"/>
    <col min="3090" max="3090" width="14.140625" style="4" customWidth="1"/>
    <col min="3091" max="3091" width="4.7109375" style="4" customWidth="1"/>
    <col min="3092" max="3092" width="9.140625" style="4" customWidth="1"/>
    <col min="3093" max="3093" width="9.42578125" style="4" customWidth="1"/>
    <col min="3094" max="3094" width="14.140625" style="4" customWidth="1"/>
    <col min="3095" max="3095" width="4" style="4" customWidth="1"/>
    <col min="3096" max="3096" width="8.42578125" style="4" customWidth="1"/>
    <col min="3097" max="3097" width="8" style="4" customWidth="1"/>
    <col min="3098" max="3098" width="13.140625" style="4" bestFit="1" customWidth="1"/>
    <col min="3099" max="3099" width="3.85546875" style="4" customWidth="1"/>
    <col min="3100" max="3100" width="9.28515625" style="4"/>
    <col min="3101" max="3101" width="9" style="4" customWidth="1"/>
    <col min="3102" max="3102" width="14.140625" style="4" customWidth="1"/>
    <col min="3103" max="3103" width="3.28515625" style="4" customWidth="1"/>
    <col min="3104" max="3104" width="17.7109375" style="4" customWidth="1"/>
    <col min="3105" max="3110" width="9.28515625" style="4"/>
    <col min="3111" max="3111" width="17.140625" style="4" customWidth="1"/>
    <col min="3112" max="3329" width="9.28515625" style="4"/>
    <col min="3330" max="3330" width="12" style="4" customWidth="1"/>
    <col min="3331" max="3331" width="2.7109375" style="4" customWidth="1"/>
    <col min="3332" max="3332" width="9.28515625" style="4"/>
    <col min="3333" max="3333" width="12.85546875" style="4" bestFit="1" customWidth="1"/>
    <col min="3334" max="3334" width="15.42578125" style="4" customWidth="1"/>
    <col min="3335" max="3335" width="5.85546875" style="4" customWidth="1"/>
    <col min="3336" max="3336" width="9" style="4" customWidth="1"/>
    <col min="3337" max="3337" width="10.85546875" style="4" bestFit="1" customWidth="1"/>
    <col min="3338" max="3338" width="14" style="4" customWidth="1"/>
    <col min="3339" max="3339" width="5.85546875" style="4" customWidth="1"/>
    <col min="3340" max="3340" width="9.28515625" style="4"/>
    <col min="3341" max="3341" width="9.85546875" style="4" bestFit="1" customWidth="1"/>
    <col min="3342" max="3342" width="14.85546875" style="4" customWidth="1"/>
    <col min="3343" max="3343" width="11.28515625" style="4" customWidth="1"/>
    <col min="3344" max="3344" width="10.42578125" style="4" customWidth="1"/>
    <col min="3345" max="3345" width="8.140625" style="4" bestFit="1" customWidth="1"/>
    <col min="3346" max="3346" width="14.140625" style="4" customWidth="1"/>
    <col min="3347" max="3347" width="4.7109375" style="4" customWidth="1"/>
    <col min="3348" max="3348" width="9.140625" style="4" customWidth="1"/>
    <col min="3349" max="3349" width="9.42578125" style="4" customWidth="1"/>
    <col min="3350" max="3350" width="14.140625" style="4" customWidth="1"/>
    <col min="3351" max="3351" width="4" style="4" customWidth="1"/>
    <col min="3352" max="3352" width="8.42578125" style="4" customWidth="1"/>
    <col min="3353" max="3353" width="8" style="4" customWidth="1"/>
    <col min="3354" max="3354" width="13.140625" style="4" bestFit="1" customWidth="1"/>
    <col min="3355" max="3355" width="3.85546875" style="4" customWidth="1"/>
    <col min="3356" max="3356" width="9.28515625" style="4"/>
    <col min="3357" max="3357" width="9" style="4" customWidth="1"/>
    <col min="3358" max="3358" width="14.140625" style="4" customWidth="1"/>
    <col min="3359" max="3359" width="3.28515625" style="4" customWidth="1"/>
    <col min="3360" max="3360" width="17.7109375" style="4" customWidth="1"/>
    <col min="3361" max="3366" width="9.28515625" style="4"/>
    <col min="3367" max="3367" width="17.140625" style="4" customWidth="1"/>
    <col min="3368" max="3585" width="9.28515625" style="4"/>
    <col min="3586" max="3586" width="12" style="4" customWidth="1"/>
    <col min="3587" max="3587" width="2.7109375" style="4" customWidth="1"/>
    <col min="3588" max="3588" width="9.28515625" style="4"/>
    <col min="3589" max="3589" width="12.85546875" style="4" bestFit="1" customWidth="1"/>
    <col min="3590" max="3590" width="15.42578125" style="4" customWidth="1"/>
    <col min="3591" max="3591" width="5.85546875" style="4" customWidth="1"/>
    <col min="3592" max="3592" width="9" style="4" customWidth="1"/>
    <col min="3593" max="3593" width="10.85546875" style="4" bestFit="1" customWidth="1"/>
    <col min="3594" max="3594" width="14" style="4" customWidth="1"/>
    <col min="3595" max="3595" width="5.85546875" style="4" customWidth="1"/>
    <col min="3596" max="3596" width="9.28515625" style="4"/>
    <col min="3597" max="3597" width="9.85546875" style="4" bestFit="1" customWidth="1"/>
    <col min="3598" max="3598" width="14.85546875" style="4" customWidth="1"/>
    <col min="3599" max="3599" width="11.28515625" style="4" customWidth="1"/>
    <col min="3600" max="3600" width="10.42578125" style="4" customWidth="1"/>
    <col min="3601" max="3601" width="8.140625" style="4" bestFit="1" customWidth="1"/>
    <col min="3602" max="3602" width="14.140625" style="4" customWidth="1"/>
    <col min="3603" max="3603" width="4.7109375" style="4" customWidth="1"/>
    <col min="3604" max="3604" width="9.140625" style="4" customWidth="1"/>
    <col min="3605" max="3605" width="9.42578125" style="4" customWidth="1"/>
    <col min="3606" max="3606" width="14.140625" style="4" customWidth="1"/>
    <col min="3607" max="3607" width="4" style="4" customWidth="1"/>
    <col min="3608" max="3608" width="8.42578125" style="4" customWidth="1"/>
    <col min="3609" max="3609" width="8" style="4" customWidth="1"/>
    <col min="3610" max="3610" width="13.140625" style="4" bestFit="1" customWidth="1"/>
    <col min="3611" max="3611" width="3.85546875" style="4" customWidth="1"/>
    <col min="3612" max="3612" width="9.28515625" style="4"/>
    <col min="3613" max="3613" width="9" style="4" customWidth="1"/>
    <col min="3614" max="3614" width="14.140625" style="4" customWidth="1"/>
    <col min="3615" max="3615" width="3.28515625" style="4" customWidth="1"/>
    <col min="3616" max="3616" width="17.7109375" style="4" customWidth="1"/>
    <col min="3617" max="3622" width="9.28515625" style="4"/>
    <col min="3623" max="3623" width="17.140625" style="4" customWidth="1"/>
    <col min="3624" max="3841" width="9.28515625" style="4"/>
    <col min="3842" max="3842" width="12" style="4" customWidth="1"/>
    <col min="3843" max="3843" width="2.7109375" style="4" customWidth="1"/>
    <col min="3844" max="3844" width="9.28515625" style="4"/>
    <col min="3845" max="3845" width="12.85546875" style="4" bestFit="1" customWidth="1"/>
    <col min="3846" max="3846" width="15.42578125" style="4" customWidth="1"/>
    <col min="3847" max="3847" width="5.85546875" style="4" customWidth="1"/>
    <col min="3848" max="3848" width="9" style="4" customWidth="1"/>
    <col min="3849" max="3849" width="10.85546875" style="4" bestFit="1" customWidth="1"/>
    <col min="3850" max="3850" width="14" style="4" customWidth="1"/>
    <col min="3851" max="3851" width="5.85546875" style="4" customWidth="1"/>
    <col min="3852" max="3852" width="9.28515625" style="4"/>
    <col min="3853" max="3853" width="9.85546875" style="4" bestFit="1" customWidth="1"/>
    <col min="3854" max="3854" width="14.85546875" style="4" customWidth="1"/>
    <col min="3855" max="3855" width="11.28515625" style="4" customWidth="1"/>
    <col min="3856" max="3856" width="10.42578125" style="4" customWidth="1"/>
    <col min="3857" max="3857" width="8.140625" style="4" bestFit="1" customWidth="1"/>
    <col min="3858" max="3858" width="14.140625" style="4" customWidth="1"/>
    <col min="3859" max="3859" width="4.7109375" style="4" customWidth="1"/>
    <col min="3860" max="3860" width="9.140625" style="4" customWidth="1"/>
    <col min="3861" max="3861" width="9.42578125" style="4" customWidth="1"/>
    <col min="3862" max="3862" width="14.140625" style="4" customWidth="1"/>
    <col min="3863" max="3863" width="4" style="4" customWidth="1"/>
    <col min="3864" max="3864" width="8.42578125" style="4" customWidth="1"/>
    <col min="3865" max="3865" width="8" style="4" customWidth="1"/>
    <col min="3866" max="3866" width="13.140625" style="4" bestFit="1" customWidth="1"/>
    <col min="3867" max="3867" width="3.85546875" style="4" customWidth="1"/>
    <col min="3868" max="3868" width="9.28515625" style="4"/>
    <col min="3869" max="3869" width="9" style="4" customWidth="1"/>
    <col min="3870" max="3870" width="14.140625" style="4" customWidth="1"/>
    <col min="3871" max="3871" width="3.28515625" style="4" customWidth="1"/>
    <col min="3872" max="3872" width="17.7109375" style="4" customWidth="1"/>
    <col min="3873" max="3878" width="9.28515625" style="4"/>
    <col min="3879" max="3879" width="17.140625" style="4" customWidth="1"/>
    <col min="3880" max="4097" width="9.28515625" style="4"/>
    <col min="4098" max="4098" width="12" style="4" customWidth="1"/>
    <col min="4099" max="4099" width="2.7109375" style="4" customWidth="1"/>
    <col min="4100" max="4100" width="9.28515625" style="4"/>
    <col min="4101" max="4101" width="12.85546875" style="4" bestFit="1" customWidth="1"/>
    <col min="4102" max="4102" width="15.42578125" style="4" customWidth="1"/>
    <col min="4103" max="4103" width="5.85546875" style="4" customWidth="1"/>
    <col min="4104" max="4104" width="9" style="4" customWidth="1"/>
    <col min="4105" max="4105" width="10.85546875" style="4" bestFit="1" customWidth="1"/>
    <col min="4106" max="4106" width="14" style="4" customWidth="1"/>
    <col min="4107" max="4107" width="5.85546875" style="4" customWidth="1"/>
    <col min="4108" max="4108" width="9.28515625" style="4"/>
    <col min="4109" max="4109" width="9.85546875" style="4" bestFit="1" customWidth="1"/>
    <col min="4110" max="4110" width="14.85546875" style="4" customWidth="1"/>
    <col min="4111" max="4111" width="11.28515625" style="4" customWidth="1"/>
    <col min="4112" max="4112" width="10.42578125" style="4" customWidth="1"/>
    <col min="4113" max="4113" width="8.140625" style="4" bestFit="1" customWidth="1"/>
    <col min="4114" max="4114" width="14.140625" style="4" customWidth="1"/>
    <col min="4115" max="4115" width="4.7109375" style="4" customWidth="1"/>
    <col min="4116" max="4116" width="9.140625" style="4" customWidth="1"/>
    <col min="4117" max="4117" width="9.42578125" style="4" customWidth="1"/>
    <col min="4118" max="4118" width="14.140625" style="4" customWidth="1"/>
    <col min="4119" max="4119" width="4" style="4" customWidth="1"/>
    <col min="4120" max="4120" width="8.42578125" style="4" customWidth="1"/>
    <col min="4121" max="4121" width="8" style="4" customWidth="1"/>
    <col min="4122" max="4122" width="13.140625" style="4" bestFit="1" customWidth="1"/>
    <col min="4123" max="4123" width="3.85546875" style="4" customWidth="1"/>
    <col min="4124" max="4124" width="9.28515625" style="4"/>
    <col min="4125" max="4125" width="9" style="4" customWidth="1"/>
    <col min="4126" max="4126" width="14.140625" style="4" customWidth="1"/>
    <col min="4127" max="4127" width="3.28515625" style="4" customWidth="1"/>
    <col min="4128" max="4128" width="17.7109375" style="4" customWidth="1"/>
    <col min="4129" max="4134" width="9.28515625" style="4"/>
    <col min="4135" max="4135" width="17.140625" style="4" customWidth="1"/>
    <col min="4136" max="4353" width="9.28515625" style="4"/>
    <col min="4354" max="4354" width="12" style="4" customWidth="1"/>
    <col min="4355" max="4355" width="2.7109375" style="4" customWidth="1"/>
    <col min="4356" max="4356" width="9.28515625" style="4"/>
    <col min="4357" max="4357" width="12.85546875" style="4" bestFit="1" customWidth="1"/>
    <col min="4358" max="4358" width="15.42578125" style="4" customWidth="1"/>
    <col min="4359" max="4359" width="5.85546875" style="4" customWidth="1"/>
    <col min="4360" max="4360" width="9" style="4" customWidth="1"/>
    <col min="4361" max="4361" width="10.85546875" style="4" bestFit="1" customWidth="1"/>
    <col min="4362" max="4362" width="14" style="4" customWidth="1"/>
    <col min="4363" max="4363" width="5.85546875" style="4" customWidth="1"/>
    <col min="4364" max="4364" width="9.28515625" style="4"/>
    <col min="4365" max="4365" width="9.85546875" style="4" bestFit="1" customWidth="1"/>
    <col min="4366" max="4366" width="14.85546875" style="4" customWidth="1"/>
    <col min="4367" max="4367" width="11.28515625" style="4" customWidth="1"/>
    <col min="4368" max="4368" width="10.42578125" style="4" customWidth="1"/>
    <col min="4369" max="4369" width="8.140625" style="4" bestFit="1" customWidth="1"/>
    <col min="4370" max="4370" width="14.140625" style="4" customWidth="1"/>
    <col min="4371" max="4371" width="4.7109375" style="4" customWidth="1"/>
    <col min="4372" max="4372" width="9.140625" style="4" customWidth="1"/>
    <col min="4373" max="4373" width="9.42578125" style="4" customWidth="1"/>
    <col min="4374" max="4374" width="14.140625" style="4" customWidth="1"/>
    <col min="4375" max="4375" width="4" style="4" customWidth="1"/>
    <col min="4376" max="4376" width="8.42578125" style="4" customWidth="1"/>
    <col min="4377" max="4377" width="8" style="4" customWidth="1"/>
    <col min="4378" max="4378" width="13.140625" style="4" bestFit="1" customWidth="1"/>
    <col min="4379" max="4379" width="3.85546875" style="4" customWidth="1"/>
    <col min="4380" max="4380" width="9.28515625" style="4"/>
    <col min="4381" max="4381" width="9" style="4" customWidth="1"/>
    <col min="4382" max="4382" width="14.140625" style="4" customWidth="1"/>
    <col min="4383" max="4383" width="3.28515625" style="4" customWidth="1"/>
    <col min="4384" max="4384" width="17.7109375" style="4" customWidth="1"/>
    <col min="4385" max="4390" width="9.28515625" style="4"/>
    <col min="4391" max="4391" width="17.140625" style="4" customWidth="1"/>
    <col min="4392" max="4609" width="9.28515625" style="4"/>
    <col min="4610" max="4610" width="12" style="4" customWidth="1"/>
    <col min="4611" max="4611" width="2.7109375" style="4" customWidth="1"/>
    <col min="4612" max="4612" width="9.28515625" style="4"/>
    <col min="4613" max="4613" width="12.85546875" style="4" bestFit="1" customWidth="1"/>
    <col min="4614" max="4614" width="15.42578125" style="4" customWidth="1"/>
    <col min="4615" max="4615" width="5.85546875" style="4" customWidth="1"/>
    <col min="4616" max="4616" width="9" style="4" customWidth="1"/>
    <col min="4617" max="4617" width="10.85546875" style="4" bestFit="1" customWidth="1"/>
    <col min="4618" max="4618" width="14" style="4" customWidth="1"/>
    <col min="4619" max="4619" width="5.85546875" style="4" customWidth="1"/>
    <col min="4620" max="4620" width="9.28515625" style="4"/>
    <col min="4621" max="4621" width="9.85546875" style="4" bestFit="1" customWidth="1"/>
    <col min="4622" max="4622" width="14.85546875" style="4" customWidth="1"/>
    <col min="4623" max="4623" width="11.28515625" style="4" customWidth="1"/>
    <col min="4624" max="4624" width="10.42578125" style="4" customWidth="1"/>
    <col min="4625" max="4625" width="8.140625" style="4" bestFit="1" customWidth="1"/>
    <col min="4626" max="4626" width="14.140625" style="4" customWidth="1"/>
    <col min="4627" max="4627" width="4.7109375" style="4" customWidth="1"/>
    <col min="4628" max="4628" width="9.140625" style="4" customWidth="1"/>
    <col min="4629" max="4629" width="9.42578125" style="4" customWidth="1"/>
    <col min="4630" max="4630" width="14.140625" style="4" customWidth="1"/>
    <col min="4631" max="4631" width="4" style="4" customWidth="1"/>
    <col min="4632" max="4632" width="8.42578125" style="4" customWidth="1"/>
    <col min="4633" max="4633" width="8" style="4" customWidth="1"/>
    <col min="4634" max="4634" width="13.140625" style="4" bestFit="1" customWidth="1"/>
    <col min="4635" max="4635" width="3.85546875" style="4" customWidth="1"/>
    <col min="4636" max="4636" width="9.28515625" style="4"/>
    <col min="4637" max="4637" width="9" style="4" customWidth="1"/>
    <col min="4638" max="4638" width="14.140625" style="4" customWidth="1"/>
    <col min="4639" max="4639" width="3.28515625" style="4" customWidth="1"/>
    <col min="4640" max="4640" width="17.7109375" style="4" customWidth="1"/>
    <col min="4641" max="4646" width="9.28515625" style="4"/>
    <col min="4647" max="4647" width="17.140625" style="4" customWidth="1"/>
    <col min="4648" max="4865" width="9.28515625" style="4"/>
    <col min="4866" max="4866" width="12" style="4" customWidth="1"/>
    <col min="4867" max="4867" width="2.7109375" style="4" customWidth="1"/>
    <col min="4868" max="4868" width="9.28515625" style="4"/>
    <col min="4869" max="4869" width="12.85546875" style="4" bestFit="1" customWidth="1"/>
    <col min="4870" max="4870" width="15.42578125" style="4" customWidth="1"/>
    <col min="4871" max="4871" width="5.85546875" style="4" customWidth="1"/>
    <col min="4872" max="4872" width="9" style="4" customWidth="1"/>
    <col min="4873" max="4873" width="10.85546875" style="4" bestFit="1" customWidth="1"/>
    <col min="4874" max="4874" width="14" style="4" customWidth="1"/>
    <col min="4875" max="4875" width="5.85546875" style="4" customWidth="1"/>
    <col min="4876" max="4876" width="9.28515625" style="4"/>
    <col min="4877" max="4877" width="9.85546875" style="4" bestFit="1" customWidth="1"/>
    <col min="4878" max="4878" width="14.85546875" style="4" customWidth="1"/>
    <col min="4879" max="4879" width="11.28515625" style="4" customWidth="1"/>
    <col min="4880" max="4880" width="10.42578125" style="4" customWidth="1"/>
    <col min="4881" max="4881" width="8.140625" style="4" bestFit="1" customWidth="1"/>
    <col min="4882" max="4882" width="14.140625" style="4" customWidth="1"/>
    <col min="4883" max="4883" width="4.7109375" style="4" customWidth="1"/>
    <col min="4884" max="4884" width="9.140625" style="4" customWidth="1"/>
    <col min="4885" max="4885" width="9.42578125" style="4" customWidth="1"/>
    <col min="4886" max="4886" width="14.140625" style="4" customWidth="1"/>
    <col min="4887" max="4887" width="4" style="4" customWidth="1"/>
    <col min="4888" max="4888" width="8.42578125" style="4" customWidth="1"/>
    <col min="4889" max="4889" width="8" style="4" customWidth="1"/>
    <col min="4890" max="4890" width="13.140625" style="4" bestFit="1" customWidth="1"/>
    <col min="4891" max="4891" width="3.85546875" style="4" customWidth="1"/>
    <col min="4892" max="4892" width="9.28515625" style="4"/>
    <col min="4893" max="4893" width="9" style="4" customWidth="1"/>
    <col min="4894" max="4894" width="14.140625" style="4" customWidth="1"/>
    <col min="4895" max="4895" width="3.28515625" style="4" customWidth="1"/>
    <col min="4896" max="4896" width="17.7109375" style="4" customWidth="1"/>
    <col min="4897" max="4902" width="9.28515625" style="4"/>
    <col min="4903" max="4903" width="17.140625" style="4" customWidth="1"/>
    <col min="4904" max="5121" width="9.28515625" style="4"/>
    <col min="5122" max="5122" width="12" style="4" customWidth="1"/>
    <col min="5123" max="5123" width="2.7109375" style="4" customWidth="1"/>
    <col min="5124" max="5124" width="9.28515625" style="4"/>
    <col min="5125" max="5125" width="12.85546875" style="4" bestFit="1" customWidth="1"/>
    <col min="5126" max="5126" width="15.42578125" style="4" customWidth="1"/>
    <col min="5127" max="5127" width="5.85546875" style="4" customWidth="1"/>
    <col min="5128" max="5128" width="9" style="4" customWidth="1"/>
    <col min="5129" max="5129" width="10.85546875" style="4" bestFit="1" customWidth="1"/>
    <col min="5130" max="5130" width="14" style="4" customWidth="1"/>
    <col min="5131" max="5131" width="5.85546875" style="4" customWidth="1"/>
    <col min="5132" max="5132" width="9.28515625" style="4"/>
    <col min="5133" max="5133" width="9.85546875" style="4" bestFit="1" customWidth="1"/>
    <col min="5134" max="5134" width="14.85546875" style="4" customWidth="1"/>
    <col min="5135" max="5135" width="11.28515625" style="4" customWidth="1"/>
    <col min="5136" max="5136" width="10.42578125" style="4" customWidth="1"/>
    <col min="5137" max="5137" width="8.140625" style="4" bestFit="1" customWidth="1"/>
    <col min="5138" max="5138" width="14.140625" style="4" customWidth="1"/>
    <col min="5139" max="5139" width="4.7109375" style="4" customWidth="1"/>
    <col min="5140" max="5140" width="9.140625" style="4" customWidth="1"/>
    <col min="5141" max="5141" width="9.42578125" style="4" customWidth="1"/>
    <col min="5142" max="5142" width="14.140625" style="4" customWidth="1"/>
    <col min="5143" max="5143" width="4" style="4" customWidth="1"/>
    <col min="5144" max="5144" width="8.42578125" style="4" customWidth="1"/>
    <col min="5145" max="5145" width="8" style="4" customWidth="1"/>
    <col min="5146" max="5146" width="13.140625" style="4" bestFit="1" customWidth="1"/>
    <col min="5147" max="5147" width="3.85546875" style="4" customWidth="1"/>
    <col min="5148" max="5148" width="9.28515625" style="4"/>
    <col min="5149" max="5149" width="9" style="4" customWidth="1"/>
    <col min="5150" max="5150" width="14.140625" style="4" customWidth="1"/>
    <col min="5151" max="5151" width="3.28515625" style="4" customWidth="1"/>
    <col min="5152" max="5152" width="17.7109375" style="4" customWidth="1"/>
    <col min="5153" max="5158" width="9.28515625" style="4"/>
    <col min="5159" max="5159" width="17.140625" style="4" customWidth="1"/>
    <col min="5160" max="5377" width="9.28515625" style="4"/>
    <col min="5378" max="5378" width="12" style="4" customWidth="1"/>
    <col min="5379" max="5379" width="2.7109375" style="4" customWidth="1"/>
    <col min="5380" max="5380" width="9.28515625" style="4"/>
    <col min="5381" max="5381" width="12.85546875" style="4" bestFit="1" customWidth="1"/>
    <col min="5382" max="5382" width="15.42578125" style="4" customWidth="1"/>
    <col min="5383" max="5383" width="5.85546875" style="4" customWidth="1"/>
    <col min="5384" max="5384" width="9" style="4" customWidth="1"/>
    <col min="5385" max="5385" width="10.85546875" style="4" bestFit="1" customWidth="1"/>
    <col min="5386" max="5386" width="14" style="4" customWidth="1"/>
    <col min="5387" max="5387" width="5.85546875" style="4" customWidth="1"/>
    <col min="5388" max="5388" width="9.28515625" style="4"/>
    <col min="5389" max="5389" width="9.85546875" style="4" bestFit="1" customWidth="1"/>
    <col min="5390" max="5390" width="14.85546875" style="4" customWidth="1"/>
    <col min="5391" max="5391" width="11.28515625" style="4" customWidth="1"/>
    <col min="5392" max="5392" width="10.42578125" style="4" customWidth="1"/>
    <col min="5393" max="5393" width="8.140625" style="4" bestFit="1" customWidth="1"/>
    <col min="5394" max="5394" width="14.140625" style="4" customWidth="1"/>
    <col min="5395" max="5395" width="4.7109375" style="4" customWidth="1"/>
    <col min="5396" max="5396" width="9.140625" style="4" customWidth="1"/>
    <col min="5397" max="5397" width="9.42578125" style="4" customWidth="1"/>
    <col min="5398" max="5398" width="14.140625" style="4" customWidth="1"/>
    <col min="5399" max="5399" width="4" style="4" customWidth="1"/>
    <col min="5400" max="5400" width="8.42578125" style="4" customWidth="1"/>
    <col min="5401" max="5401" width="8" style="4" customWidth="1"/>
    <col min="5402" max="5402" width="13.140625" style="4" bestFit="1" customWidth="1"/>
    <col min="5403" max="5403" width="3.85546875" style="4" customWidth="1"/>
    <col min="5404" max="5404" width="9.28515625" style="4"/>
    <col min="5405" max="5405" width="9" style="4" customWidth="1"/>
    <col min="5406" max="5406" width="14.140625" style="4" customWidth="1"/>
    <col min="5407" max="5407" width="3.28515625" style="4" customWidth="1"/>
    <col min="5408" max="5408" width="17.7109375" style="4" customWidth="1"/>
    <col min="5409" max="5414" width="9.28515625" style="4"/>
    <col min="5415" max="5415" width="17.140625" style="4" customWidth="1"/>
    <col min="5416" max="5633" width="9.28515625" style="4"/>
    <col min="5634" max="5634" width="12" style="4" customWidth="1"/>
    <col min="5635" max="5635" width="2.7109375" style="4" customWidth="1"/>
    <col min="5636" max="5636" width="9.28515625" style="4"/>
    <col min="5637" max="5637" width="12.85546875" style="4" bestFit="1" customWidth="1"/>
    <col min="5638" max="5638" width="15.42578125" style="4" customWidth="1"/>
    <col min="5639" max="5639" width="5.85546875" style="4" customWidth="1"/>
    <col min="5640" max="5640" width="9" style="4" customWidth="1"/>
    <col min="5641" max="5641" width="10.85546875" style="4" bestFit="1" customWidth="1"/>
    <col min="5642" max="5642" width="14" style="4" customWidth="1"/>
    <col min="5643" max="5643" width="5.85546875" style="4" customWidth="1"/>
    <col min="5644" max="5644" width="9.28515625" style="4"/>
    <col min="5645" max="5645" width="9.85546875" style="4" bestFit="1" customWidth="1"/>
    <col min="5646" max="5646" width="14.85546875" style="4" customWidth="1"/>
    <col min="5647" max="5647" width="11.28515625" style="4" customWidth="1"/>
    <col min="5648" max="5648" width="10.42578125" style="4" customWidth="1"/>
    <col min="5649" max="5649" width="8.140625" style="4" bestFit="1" customWidth="1"/>
    <col min="5650" max="5650" width="14.140625" style="4" customWidth="1"/>
    <col min="5651" max="5651" width="4.7109375" style="4" customWidth="1"/>
    <col min="5652" max="5652" width="9.140625" style="4" customWidth="1"/>
    <col min="5653" max="5653" width="9.42578125" style="4" customWidth="1"/>
    <col min="5654" max="5654" width="14.140625" style="4" customWidth="1"/>
    <col min="5655" max="5655" width="4" style="4" customWidth="1"/>
    <col min="5656" max="5656" width="8.42578125" style="4" customWidth="1"/>
    <col min="5657" max="5657" width="8" style="4" customWidth="1"/>
    <col min="5658" max="5658" width="13.140625" style="4" bestFit="1" customWidth="1"/>
    <col min="5659" max="5659" width="3.85546875" style="4" customWidth="1"/>
    <col min="5660" max="5660" width="9.28515625" style="4"/>
    <col min="5661" max="5661" width="9" style="4" customWidth="1"/>
    <col min="5662" max="5662" width="14.140625" style="4" customWidth="1"/>
    <col min="5663" max="5663" width="3.28515625" style="4" customWidth="1"/>
    <col min="5664" max="5664" width="17.7109375" style="4" customWidth="1"/>
    <col min="5665" max="5670" width="9.28515625" style="4"/>
    <col min="5671" max="5671" width="17.140625" style="4" customWidth="1"/>
    <col min="5672" max="5889" width="9.28515625" style="4"/>
    <col min="5890" max="5890" width="12" style="4" customWidth="1"/>
    <col min="5891" max="5891" width="2.7109375" style="4" customWidth="1"/>
    <col min="5892" max="5892" width="9.28515625" style="4"/>
    <col min="5893" max="5893" width="12.85546875" style="4" bestFit="1" customWidth="1"/>
    <col min="5894" max="5894" width="15.42578125" style="4" customWidth="1"/>
    <col min="5895" max="5895" width="5.85546875" style="4" customWidth="1"/>
    <col min="5896" max="5896" width="9" style="4" customWidth="1"/>
    <col min="5897" max="5897" width="10.85546875" style="4" bestFit="1" customWidth="1"/>
    <col min="5898" max="5898" width="14" style="4" customWidth="1"/>
    <col min="5899" max="5899" width="5.85546875" style="4" customWidth="1"/>
    <col min="5900" max="5900" width="9.28515625" style="4"/>
    <col min="5901" max="5901" width="9.85546875" style="4" bestFit="1" customWidth="1"/>
    <col min="5902" max="5902" width="14.85546875" style="4" customWidth="1"/>
    <col min="5903" max="5903" width="11.28515625" style="4" customWidth="1"/>
    <col min="5904" max="5904" width="10.42578125" style="4" customWidth="1"/>
    <col min="5905" max="5905" width="8.140625" style="4" bestFit="1" customWidth="1"/>
    <col min="5906" max="5906" width="14.140625" style="4" customWidth="1"/>
    <col min="5907" max="5907" width="4.7109375" style="4" customWidth="1"/>
    <col min="5908" max="5908" width="9.140625" style="4" customWidth="1"/>
    <col min="5909" max="5909" width="9.42578125" style="4" customWidth="1"/>
    <col min="5910" max="5910" width="14.140625" style="4" customWidth="1"/>
    <col min="5911" max="5911" width="4" style="4" customWidth="1"/>
    <col min="5912" max="5912" width="8.42578125" style="4" customWidth="1"/>
    <col min="5913" max="5913" width="8" style="4" customWidth="1"/>
    <col min="5914" max="5914" width="13.140625" style="4" bestFit="1" customWidth="1"/>
    <col min="5915" max="5915" width="3.85546875" style="4" customWidth="1"/>
    <col min="5916" max="5916" width="9.28515625" style="4"/>
    <col min="5917" max="5917" width="9" style="4" customWidth="1"/>
    <col min="5918" max="5918" width="14.140625" style="4" customWidth="1"/>
    <col min="5919" max="5919" width="3.28515625" style="4" customWidth="1"/>
    <col min="5920" max="5920" width="17.7109375" style="4" customWidth="1"/>
    <col min="5921" max="5926" width="9.28515625" style="4"/>
    <col min="5927" max="5927" width="17.140625" style="4" customWidth="1"/>
    <col min="5928" max="6145" width="9.28515625" style="4"/>
    <col min="6146" max="6146" width="12" style="4" customWidth="1"/>
    <col min="6147" max="6147" width="2.7109375" style="4" customWidth="1"/>
    <col min="6148" max="6148" width="9.28515625" style="4"/>
    <col min="6149" max="6149" width="12.85546875" style="4" bestFit="1" customWidth="1"/>
    <col min="6150" max="6150" width="15.42578125" style="4" customWidth="1"/>
    <col min="6151" max="6151" width="5.85546875" style="4" customWidth="1"/>
    <col min="6152" max="6152" width="9" style="4" customWidth="1"/>
    <col min="6153" max="6153" width="10.85546875" style="4" bestFit="1" customWidth="1"/>
    <col min="6154" max="6154" width="14" style="4" customWidth="1"/>
    <col min="6155" max="6155" width="5.85546875" style="4" customWidth="1"/>
    <col min="6156" max="6156" width="9.28515625" style="4"/>
    <col min="6157" max="6157" width="9.85546875" style="4" bestFit="1" customWidth="1"/>
    <col min="6158" max="6158" width="14.85546875" style="4" customWidth="1"/>
    <col min="6159" max="6159" width="11.28515625" style="4" customWidth="1"/>
    <col min="6160" max="6160" width="10.42578125" style="4" customWidth="1"/>
    <col min="6161" max="6161" width="8.140625" style="4" bestFit="1" customWidth="1"/>
    <col min="6162" max="6162" width="14.140625" style="4" customWidth="1"/>
    <col min="6163" max="6163" width="4.7109375" style="4" customWidth="1"/>
    <col min="6164" max="6164" width="9.140625" style="4" customWidth="1"/>
    <col min="6165" max="6165" width="9.42578125" style="4" customWidth="1"/>
    <col min="6166" max="6166" width="14.140625" style="4" customWidth="1"/>
    <col min="6167" max="6167" width="4" style="4" customWidth="1"/>
    <col min="6168" max="6168" width="8.42578125" style="4" customWidth="1"/>
    <col min="6169" max="6169" width="8" style="4" customWidth="1"/>
    <col min="6170" max="6170" width="13.140625" style="4" bestFit="1" customWidth="1"/>
    <col min="6171" max="6171" width="3.85546875" style="4" customWidth="1"/>
    <col min="6172" max="6172" width="9.28515625" style="4"/>
    <col min="6173" max="6173" width="9" style="4" customWidth="1"/>
    <col min="6174" max="6174" width="14.140625" style="4" customWidth="1"/>
    <col min="6175" max="6175" width="3.28515625" style="4" customWidth="1"/>
    <col min="6176" max="6176" width="17.7109375" style="4" customWidth="1"/>
    <col min="6177" max="6182" width="9.28515625" style="4"/>
    <col min="6183" max="6183" width="17.140625" style="4" customWidth="1"/>
    <col min="6184" max="6401" width="9.28515625" style="4"/>
    <col min="6402" max="6402" width="12" style="4" customWidth="1"/>
    <col min="6403" max="6403" width="2.7109375" style="4" customWidth="1"/>
    <col min="6404" max="6404" width="9.28515625" style="4"/>
    <col min="6405" max="6405" width="12.85546875" style="4" bestFit="1" customWidth="1"/>
    <col min="6406" max="6406" width="15.42578125" style="4" customWidth="1"/>
    <col min="6407" max="6407" width="5.85546875" style="4" customWidth="1"/>
    <col min="6408" max="6408" width="9" style="4" customWidth="1"/>
    <col min="6409" max="6409" width="10.85546875" style="4" bestFit="1" customWidth="1"/>
    <col min="6410" max="6410" width="14" style="4" customWidth="1"/>
    <col min="6411" max="6411" width="5.85546875" style="4" customWidth="1"/>
    <col min="6412" max="6412" width="9.28515625" style="4"/>
    <col min="6413" max="6413" width="9.85546875" style="4" bestFit="1" customWidth="1"/>
    <col min="6414" max="6414" width="14.85546875" style="4" customWidth="1"/>
    <col min="6415" max="6415" width="11.28515625" style="4" customWidth="1"/>
    <col min="6416" max="6416" width="10.42578125" style="4" customWidth="1"/>
    <col min="6417" max="6417" width="8.140625" style="4" bestFit="1" customWidth="1"/>
    <col min="6418" max="6418" width="14.140625" style="4" customWidth="1"/>
    <col min="6419" max="6419" width="4.7109375" style="4" customWidth="1"/>
    <col min="6420" max="6420" width="9.140625" style="4" customWidth="1"/>
    <col min="6421" max="6421" width="9.42578125" style="4" customWidth="1"/>
    <col min="6422" max="6422" width="14.140625" style="4" customWidth="1"/>
    <col min="6423" max="6423" width="4" style="4" customWidth="1"/>
    <col min="6424" max="6424" width="8.42578125" style="4" customWidth="1"/>
    <col min="6425" max="6425" width="8" style="4" customWidth="1"/>
    <col min="6426" max="6426" width="13.140625" style="4" bestFit="1" customWidth="1"/>
    <col min="6427" max="6427" width="3.85546875" style="4" customWidth="1"/>
    <col min="6428" max="6428" width="9.28515625" style="4"/>
    <col min="6429" max="6429" width="9" style="4" customWidth="1"/>
    <col min="6430" max="6430" width="14.140625" style="4" customWidth="1"/>
    <col min="6431" max="6431" width="3.28515625" style="4" customWidth="1"/>
    <col min="6432" max="6432" width="17.7109375" style="4" customWidth="1"/>
    <col min="6433" max="6438" width="9.28515625" style="4"/>
    <col min="6439" max="6439" width="17.140625" style="4" customWidth="1"/>
    <col min="6440" max="6657" width="9.28515625" style="4"/>
    <col min="6658" max="6658" width="12" style="4" customWidth="1"/>
    <col min="6659" max="6659" width="2.7109375" style="4" customWidth="1"/>
    <col min="6660" max="6660" width="9.28515625" style="4"/>
    <col min="6661" max="6661" width="12.85546875" style="4" bestFit="1" customWidth="1"/>
    <col min="6662" max="6662" width="15.42578125" style="4" customWidth="1"/>
    <col min="6663" max="6663" width="5.85546875" style="4" customWidth="1"/>
    <col min="6664" max="6664" width="9" style="4" customWidth="1"/>
    <col min="6665" max="6665" width="10.85546875" style="4" bestFit="1" customWidth="1"/>
    <col min="6666" max="6666" width="14" style="4" customWidth="1"/>
    <col min="6667" max="6667" width="5.85546875" style="4" customWidth="1"/>
    <col min="6668" max="6668" width="9.28515625" style="4"/>
    <col min="6669" max="6669" width="9.85546875" style="4" bestFit="1" customWidth="1"/>
    <col min="6670" max="6670" width="14.85546875" style="4" customWidth="1"/>
    <col min="6671" max="6671" width="11.28515625" style="4" customWidth="1"/>
    <col min="6672" max="6672" width="10.42578125" style="4" customWidth="1"/>
    <col min="6673" max="6673" width="8.140625" style="4" bestFit="1" customWidth="1"/>
    <col min="6674" max="6674" width="14.140625" style="4" customWidth="1"/>
    <col min="6675" max="6675" width="4.7109375" style="4" customWidth="1"/>
    <col min="6676" max="6676" width="9.140625" style="4" customWidth="1"/>
    <col min="6677" max="6677" width="9.42578125" style="4" customWidth="1"/>
    <col min="6678" max="6678" width="14.140625" style="4" customWidth="1"/>
    <col min="6679" max="6679" width="4" style="4" customWidth="1"/>
    <col min="6680" max="6680" width="8.42578125" style="4" customWidth="1"/>
    <col min="6681" max="6681" width="8" style="4" customWidth="1"/>
    <col min="6682" max="6682" width="13.140625" style="4" bestFit="1" customWidth="1"/>
    <col min="6683" max="6683" width="3.85546875" style="4" customWidth="1"/>
    <col min="6684" max="6684" width="9.28515625" style="4"/>
    <col min="6685" max="6685" width="9" style="4" customWidth="1"/>
    <col min="6686" max="6686" width="14.140625" style="4" customWidth="1"/>
    <col min="6687" max="6687" width="3.28515625" style="4" customWidth="1"/>
    <col min="6688" max="6688" width="17.7109375" style="4" customWidth="1"/>
    <col min="6689" max="6694" width="9.28515625" style="4"/>
    <col min="6695" max="6695" width="17.140625" style="4" customWidth="1"/>
    <col min="6696" max="6913" width="9.28515625" style="4"/>
    <col min="6914" max="6914" width="12" style="4" customWidth="1"/>
    <col min="6915" max="6915" width="2.7109375" style="4" customWidth="1"/>
    <col min="6916" max="6916" width="9.28515625" style="4"/>
    <col min="6917" max="6917" width="12.85546875" style="4" bestFit="1" customWidth="1"/>
    <col min="6918" max="6918" width="15.42578125" style="4" customWidth="1"/>
    <col min="6919" max="6919" width="5.85546875" style="4" customWidth="1"/>
    <col min="6920" max="6920" width="9" style="4" customWidth="1"/>
    <col min="6921" max="6921" width="10.85546875" style="4" bestFit="1" customWidth="1"/>
    <col min="6922" max="6922" width="14" style="4" customWidth="1"/>
    <col min="6923" max="6923" width="5.85546875" style="4" customWidth="1"/>
    <col min="6924" max="6924" width="9.28515625" style="4"/>
    <col min="6925" max="6925" width="9.85546875" style="4" bestFit="1" customWidth="1"/>
    <col min="6926" max="6926" width="14.85546875" style="4" customWidth="1"/>
    <col min="6927" max="6927" width="11.28515625" style="4" customWidth="1"/>
    <col min="6928" max="6928" width="10.42578125" style="4" customWidth="1"/>
    <col min="6929" max="6929" width="8.140625" style="4" bestFit="1" customWidth="1"/>
    <col min="6930" max="6930" width="14.140625" style="4" customWidth="1"/>
    <col min="6931" max="6931" width="4.7109375" style="4" customWidth="1"/>
    <col min="6932" max="6932" width="9.140625" style="4" customWidth="1"/>
    <col min="6933" max="6933" width="9.42578125" style="4" customWidth="1"/>
    <col min="6934" max="6934" width="14.140625" style="4" customWidth="1"/>
    <col min="6935" max="6935" width="4" style="4" customWidth="1"/>
    <col min="6936" max="6936" width="8.42578125" style="4" customWidth="1"/>
    <col min="6937" max="6937" width="8" style="4" customWidth="1"/>
    <col min="6938" max="6938" width="13.140625" style="4" bestFit="1" customWidth="1"/>
    <col min="6939" max="6939" width="3.85546875" style="4" customWidth="1"/>
    <col min="6940" max="6940" width="9.28515625" style="4"/>
    <col min="6941" max="6941" width="9" style="4" customWidth="1"/>
    <col min="6942" max="6942" width="14.140625" style="4" customWidth="1"/>
    <col min="6943" max="6943" width="3.28515625" style="4" customWidth="1"/>
    <col min="6944" max="6944" width="17.7109375" style="4" customWidth="1"/>
    <col min="6945" max="6950" width="9.28515625" style="4"/>
    <col min="6951" max="6951" width="17.140625" style="4" customWidth="1"/>
    <col min="6952" max="7169" width="9.28515625" style="4"/>
    <col min="7170" max="7170" width="12" style="4" customWidth="1"/>
    <col min="7171" max="7171" width="2.7109375" style="4" customWidth="1"/>
    <col min="7172" max="7172" width="9.28515625" style="4"/>
    <col min="7173" max="7173" width="12.85546875" style="4" bestFit="1" customWidth="1"/>
    <col min="7174" max="7174" width="15.42578125" style="4" customWidth="1"/>
    <col min="7175" max="7175" width="5.85546875" style="4" customWidth="1"/>
    <col min="7176" max="7176" width="9" style="4" customWidth="1"/>
    <col min="7177" max="7177" width="10.85546875" style="4" bestFit="1" customWidth="1"/>
    <col min="7178" max="7178" width="14" style="4" customWidth="1"/>
    <col min="7179" max="7179" width="5.85546875" style="4" customWidth="1"/>
    <col min="7180" max="7180" width="9.28515625" style="4"/>
    <col min="7181" max="7181" width="9.85546875" style="4" bestFit="1" customWidth="1"/>
    <col min="7182" max="7182" width="14.85546875" style="4" customWidth="1"/>
    <col min="7183" max="7183" width="11.28515625" style="4" customWidth="1"/>
    <col min="7184" max="7184" width="10.42578125" style="4" customWidth="1"/>
    <col min="7185" max="7185" width="8.140625" style="4" bestFit="1" customWidth="1"/>
    <col min="7186" max="7186" width="14.140625" style="4" customWidth="1"/>
    <col min="7187" max="7187" width="4.7109375" style="4" customWidth="1"/>
    <col min="7188" max="7188" width="9.140625" style="4" customWidth="1"/>
    <col min="7189" max="7189" width="9.42578125" style="4" customWidth="1"/>
    <col min="7190" max="7190" width="14.140625" style="4" customWidth="1"/>
    <col min="7191" max="7191" width="4" style="4" customWidth="1"/>
    <col min="7192" max="7192" width="8.42578125" style="4" customWidth="1"/>
    <col min="7193" max="7193" width="8" style="4" customWidth="1"/>
    <col min="7194" max="7194" width="13.140625" style="4" bestFit="1" customWidth="1"/>
    <col min="7195" max="7195" width="3.85546875" style="4" customWidth="1"/>
    <col min="7196" max="7196" width="9.28515625" style="4"/>
    <col min="7197" max="7197" width="9" style="4" customWidth="1"/>
    <col min="7198" max="7198" width="14.140625" style="4" customWidth="1"/>
    <col min="7199" max="7199" width="3.28515625" style="4" customWidth="1"/>
    <col min="7200" max="7200" width="17.7109375" style="4" customWidth="1"/>
    <col min="7201" max="7206" width="9.28515625" style="4"/>
    <col min="7207" max="7207" width="17.140625" style="4" customWidth="1"/>
    <col min="7208" max="7425" width="9.28515625" style="4"/>
    <col min="7426" max="7426" width="12" style="4" customWidth="1"/>
    <col min="7427" max="7427" width="2.7109375" style="4" customWidth="1"/>
    <col min="7428" max="7428" width="9.28515625" style="4"/>
    <col min="7429" max="7429" width="12.85546875" style="4" bestFit="1" customWidth="1"/>
    <col min="7430" max="7430" width="15.42578125" style="4" customWidth="1"/>
    <col min="7431" max="7431" width="5.85546875" style="4" customWidth="1"/>
    <col min="7432" max="7432" width="9" style="4" customWidth="1"/>
    <col min="7433" max="7433" width="10.85546875" style="4" bestFit="1" customWidth="1"/>
    <col min="7434" max="7434" width="14" style="4" customWidth="1"/>
    <col min="7435" max="7435" width="5.85546875" style="4" customWidth="1"/>
    <col min="7436" max="7436" width="9.28515625" style="4"/>
    <col min="7437" max="7437" width="9.85546875" style="4" bestFit="1" customWidth="1"/>
    <col min="7438" max="7438" width="14.85546875" style="4" customWidth="1"/>
    <col min="7439" max="7439" width="11.28515625" style="4" customWidth="1"/>
    <col min="7440" max="7440" width="10.42578125" style="4" customWidth="1"/>
    <col min="7441" max="7441" width="8.140625" style="4" bestFit="1" customWidth="1"/>
    <col min="7442" max="7442" width="14.140625" style="4" customWidth="1"/>
    <col min="7443" max="7443" width="4.7109375" style="4" customWidth="1"/>
    <col min="7444" max="7444" width="9.140625" style="4" customWidth="1"/>
    <col min="7445" max="7445" width="9.42578125" style="4" customWidth="1"/>
    <col min="7446" max="7446" width="14.140625" style="4" customWidth="1"/>
    <col min="7447" max="7447" width="4" style="4" customWidth="1"/>
    <col min="7448" max="7448" width="8.42578125" style="4" customWidth="1"/>
    <col min="7449" max="7449" width="8" style="4" customWidth="1"/>
    <col min="7450" max="7450" width="13.140625" style="4" bestFit="1" customWidth="1"/>
    <col min="7451" max="7451" width="3.85546875" style="4" customWidth="1"/>
    <col min="7452" max="7452" width="9.28515625" style="4"/>
    <col min="7453" max="7453" width="9" style="4" customWidth="1"/>
    <col min="7454" max="7454" width="14.140625" style="4" customWidth="1"/>
    <col min="7455" max="7455" width="3.28515625" style="4" customWidth="1"/>
    <col min="7456" max="7456" width="17.7109375" style="4" customWidth="1"/>
    <col min="7457" max="7462" width="9.28515625" style="4"/>
    <col min="7463" max="7463" width="17.140625" style="4" customWidth="1"/>
    <col min="7464" max="7681" width="9.28515625" style="4"/>
    <col min="7682" max="7682" width="12" style="4" customWidth="1"/>
    <col min="7683" max="7683" width="2.7109375" style="4" customWidth="1"/>
    <col min="7684" max="7684" width="9.28515625" style="4"/>
    <col min="7685" max="7685" width="12.85546875" style="4" bestFit="1" customWidth="1"/>
    <col min="7686" max="7686" width="15.42578125" style="4" customWidth="1"/>
    <col min="7687" max="7687" width="5.85546875" style="4" customWidth="1"/>
    <col min="7688" max="7688" width="9" style="4" customWidth="1"/>
    <col min="7689" max="7689" width="10.85546875" style="4" bestFit="1" customWidth="1"/>
    <col min="7690" max="7690" width="14" style="4" customWidth="1"/>
    <col min="7691" max="7691" width="5.85546875" style="4" customWidth="1"/>
    <col min="7692" max="7692" width="9.28515625" style="4"/>
    <col min="7693" max="7693" width="9.85546875" style="4" bestFit="1" customWidth="1"/>
    <col min="7694" max="7694" width="14.85546875" style="4" customWidth="1"/>
    <col min="7695" max="7695" width="11.28515625" style="4" customWidth="1"/>
    <col min="7696" max="7696" width="10.42578125" style="4" customWidth="1"/>
    <col min="7697" max="7697" width="8.140625" style="4" bestFit="1" customWidth="1"/>
    <col min="7698" max="7698" width="14.140625" style="4" customWidth="1"/>
    <col min="7699" max="7699" width="4.7109375" style="4" customWidth="1"/>
    <col min="7700" max="7700" width="9.140625" style="4" customWidth="1"/>
    <col min="7701" max="7701" width="9.42578125" style="4" customWidth="1"/>
    <col min="7702" max="7702" width="14.140625" style="4" customWidth="1"/>
    <col min="7703" max="7703" width="4" style="4" customWidth="1"/>
    <col min="7704" max="7704" width="8.42578125" style="4" customWidth="1"/>
    <col min="7705" max="7705" width="8" style="4" customWidth="1"/>
    <col min="7706" max="7706" width="13.140625" style="4" bestFit="1" customWidth="1"/>
    <col min="7707" max="7707" width="3.85546875" style="4" customWidth="1"/>
    <col min="7708" max="7708" width="9.28515625" style="4"/>
    <col min="7709" max="7709" width="9" style="4" customWidth="1"/>
    <col min="7710" max="7710" width="14.140625" style="4" customWidth="1"/>
    <col min="7711" max="7711" width="3.28515625" style="4" customWidth="1"/>
    <col min="7712" max="7712" width="17.7109375" style="4" customWidth="1"/>
    <col min="7713" max="7718" width="9.28515625" style="4"/>
    <col min="7719" max="7719" width="17.140625" style="4" customWidth="1"/>
    <col min="7720" max="7937" width="9.28515625" style="4"/>
    <col min="7938" max="7938" width="12" style="4" customWidth="1"/>
    <col min="7939" max="7939" width="2.7109375" style="4" customWidth="1"/>
    <col min="7940" max="7940" width="9.28515625" style="4"/>
    <col min="7941" max="7941" width="12.85546875" style="4" bestFit="1" customWidth="1"/>
    <col min="7942" max="7942" width="15.42578125" style="4" customWidth="1"/>
    <col min="7943" max="7943" width="5.85546875" style="4" customWidth="1"/>
    <col min="7944" max="7944" width="9" style="4" customWidth="1"/>
    <col min="7945" max="7945" width="10.85546875" style="4" bestFit="1" customWidth="1"/>
    <col min="7946" max="7946" width="14" style="4" customWidth="1"/>
    <col min="7947" max="7947" width="5.85546875" style="4" customWidth="1"/>
    <col min="7948" max="7948" width="9.28515625" style="4"/>
    <col min="7949" max="7949" width="9.85546875" style="4" bestFit="1" customWidth="1"/>
    <col min="7950" max="7950" width="14.85546875" style="4" customWidth="1"/>
    <col min="7951" max="7951" width="11.28515625" style="4" customWidth="1"/>
    <col min="7952" max="7952" width="10.42578125" style="4" customWidth="1"/>
    <col min="7953" max="7953" width="8.140625" style="4" bestFit="1" customWidth="1"/>
    <col min="7954" max="7954" width="14.140625" style="4" customWidth="1"/>
    <col min="7955" max="7955" width="4.7109375" style="4" customWidth="1"/>
    <col min="7956" max="7956" width="9.140625" style="4" customWidth="1"/>
    <col min="7957" max="7957" width="9.42578125" style="4" customWidth="1"/>
    <col min="7958" max="7958" width="14.140625" style="4" customWidth="1"/>
    <col min="7959" max="7959" width="4" style="4" customWidth="1"/>
    <col min="7960" max="7960" width="8.42578125" style="4" customWidth="1"/>
    <col min="7961" max="7961" width="8" style="4" customWidth="1"/>
    <col min="7962" max="7962" width="13.140625" style="4" bestFit="1" customWidth="1"/>
    <col min="7963" max="7963" width="3.85546875" style="4" customWidth="1"/>
    <col min="7964" max="7964" width="9.28515625" style="4"/>
    <col min="7965" max="7965" width="9" style="4" customWidth="1"/>
    <col min="7966" max="7966" width="14.140625" style="4" customWidth="1"/>
    <col min="7967" max="7967" width="3.28515625" style="4" customWidth="1"/>
    <col min="7968" max="7968" width="17.7109375" style="4" customWidth="1"/>
    <col min="7969" max="7974" width="9.28515625" style="4"/>
    <col min="7975" max="7975" width="17.140625" style="4" customWidth="1"/>
    <col min="7976" max="8193" width="9.28515625" style="4"/>
    <col min="8194" max="8194" width="12" style="4" customWidth="1"/>
    <col min="8195" max="8195" width="2.7109375" style="4" customWidth="1"/>
    <col min="8196" max="8196" width="9.28515625" style="4"/>
    <col min="8197" max="8197" width="12.85546875" style="4" bestFit="1" customWidth="1"/>
    <col min="8198" max="8198" width="15.42578125" style="4" customWidth="1"/>
    <col min="8199" max="8199" width="5.85546875" style="4" customWidth="1"/>
    <col min="8200" max="8200" width="9" style="4" customWidth="1"/>
    <col min="8201" max="8201" width="10.85546875" style="4" bestFit="1" customWidth="1"/>
    <col min="8202" max="8202" width="14" style="4" customWidth="1"/>
    <col min="8203" max="8203" width="5.85546875" style="4" customWidth="1"/>
    <col min="8204" max="8204" width="9.28515625" style="4"/>
    <col min="8205" max="8205" width="9.85546875" style="4" bestFit="1" customWidth="1"/>
    <col min="8206" max="8206" width="14.85546875" style="4" customWidth="1"/>
    <col min="8207" max="8207" width="11.28515625" style="4" customWidth="1"/>
    <col min="8208" max="8208" width="10.42578125" style="4" customWidth="1"/>
    <col min="8209" max="8209" width="8.140625" style="4" bestFit="1" customWidth="1"/>
    <col min="8210" max="8210" width="14.140625" style="4" customWidth="1"/>
    <col min="8211" max="8211" width="4.7109375" style="4" customWidth="1"/>
    <col min="8212" max="8212" width="9.140625" style="4" customWidth="1"/>
    <col min="8213" max="8213" width="9.42578125" style="4" customWidth="1"/>
    <col min="8214" max="8214" width="14.140625" style="4" customWidth="1"/>
    <col min="8215" max="8215" width="4" style="4" customWidth="1"/>
    <col min="8216" max="8216" width="8.42578125" style="4" customWidth="1"/>
    <col min="8217" max="8217" width="8" style="4" customWidth="1"/>
    <col min="8218" max="8218" width="13.140625" style="4" bestFit="1" customWidth="1"/>
    <col min="8219" max="8219" width="3.85546875" style="4" customWidth="1"/>
    <col min="8220" max="8220" width="9.28515625" style="4"/>
    <col min="8221" max="8221" width="9" style="4" customWidth="1"/>
    <col min="8222" max="8222" width="14.140625" style="4" customWidth="1"/>
    <col min="8223" max="8223" width="3.28515625" style="4" customWidth="1"/>
    <col min="8224" max="8224" width="17.7109375" style="4" customWidth="1"/>
    <col min="8225" max="8230" width="9.28515625" style="4"/>
    <col min="8231" max="8231" width="17.140625" style="4" customWidth="1"/>
    <col min="8232" max="8449" width="9.28515625" style="4"/>
    <col min="8450" max="8450" width="12" style="4" customWidth="1"/>
    <col min="8451" max="8451" width="2.7109375" style="4" customWidth="1"/>
    <col min="8452" max="8452" width="9.28515625" style="4"/>
    <col min="8453" max="8453" width="12.85546875" style="4" bestFit="1" customWidth="1"/>
    <col min="8454" max="8454" width="15.42578125" style="4" customWidth="1"/>
    <col min="8455" max="8455" width="5.85546875" style="4" customWidth="1"/>
    <col min="8456" max="8456" width="9" style="4" customWidth="1"/>
    <col min="8457" max="8457" width="10.85546875" style="4" bestFit="1" customWidth="1"/>
    <col min="8458" max="8458" width="14" style="4" customWidth="1"/>
    <col min="8459" max="8459" width="5.85546875" style="4" customWidth="1"/>
    <col min="8460" max="8460" width="9.28515625" style="4"/>
    <col min="8461" max="8461" width="9.85546875" style="4" bestFit="1" customWidth="1"/>
    <col min="8462" max="8462" width="14.85546875" style="4" customWidth="1"/>
    <col min="8463" max="8463" width="11.28515625" style="4" customWidth="1"/>
    <col min="8464" max="8464" width="10.42578125" style="4" customWidth="1"/>
    <col min="8465" max="8465" width="8.140625" style="4" bestFit="1" customWidth="1"/>
    <col min="8466" max="8466" width="14.140625" style="4" customWidth="1"/>
    <col min="8467" max="8467" width="4.7109375" style="4" customWidth="1"/>
    <col min="8468" max="8468" width="9.140625" style="4" customWidth="1"/>
    <col min="8469" max="8469" width="9.42578125" style="4" customWidth="1"/>
    <col min="8470" max="8470" width="14.140625" style="4" customWidth="1"/>
    <col min="8471" max="8471" width="4" style="4" customWidth="1"/>
    <col min="8472" max="8472" width="8.42578125" style="4" customWidth="1"/>
    <col min="8473" max="8473" width="8" style="4" customWidth="1"/>
    <col min="8474" max="8474" width="13.140625" style="4" bestFit="1" customWidth="1"/>
    <col min="8475" max="8475" width="3.85546875" style="4" customWidth="1"/>
    <col min="8476" max="8476" width="9.28515625" style="4"/>
    <col min="8477" max="8477" width="9" style="4" customWidth="1"/>
    <col min="8478" max="8478" width="14.140625" style="4" customWidth="1"/>
    <col min="8479" max="8479" width="3.28515625" style="4" customWidth="1"/>
    <col min="8480" max="8480" width="17.7109375" style="4" customWidth="1"/>
    <col min="8481" max="8486" width="9.28515625" style="4"/>
    <col min="8487" max="8487" width="17.140625" style="4" customWidth="1"/>
    <col min="8488" max="8705" width="9.28515625" style="4"/>
    <col min="8706" max="8706" width="12" style="4" customWidth="1"/>
    <col min="8707" max="8707" width="2.7109375" style="4" customWidth="1"/>
    <col min="8708" max="8708" width="9.28515625" style="4"/>
    <col min="8709" max="8709" width="12.85546875" style="4" bestFit="1" customWidth="1"/>
    <col min="8710" max="8710" width="15.42578125" style="4" customWidth="1"/>
    <col min="8711" max="8711" width="5.85546875" style="4" customWidth="1"/>
    <col min="8712" max="8712" width="9" style="4" customWidth="1"/>
    <col min="8713" max="8713" width="10.85546875" style="4" bestFit="1" customWidth="1"/>
    <col min="8714" max="8714" width="14" style="4" customWidth="1"/>
    <col min="8715" max="8715" width="5.85546875" style="4" customWidth="1"/>
    <col min="8716" max="8716" width="9.28515625" style="4"/>
    <col min="8717" max="8717" width="9.85546875" style="4" bestFit="1" customWidth="1"/>
    <col min="8718" max="8718" width="14.85546875" style="4" customWidth="1"/>
    <col min="8719" max="8719" width="11.28515625" style="4" customWidth="1"/>
    <col min="8720" max="8720" width="10.42578125" style="4" customWidth="1"/>
    <col min="8721" max="8721" width="8.140625" style="4" bestFit="1" customWidth="1"/>
    <col min="8722" max="8722" width="14.140625" style="4" customWidth="1"/>
    <col min="8723" max="8723" width="4.7109375" style="4" customWidth="1"/>
    <col min="8724" max="8724" width="9.140625" style="4" customWidth="1"/>
    <col min="8725" max="8725" width="9.42578125" style="4" customWidth="1"/>
    <col min="8726" max="8726" width="14.140625" style="4" customWidth="1"/>
    <col min="8727" max="8727" width="4" style="4" customWidth="1"/>
    <col min="8728" max="8728" width="8.42578125" style="4" customWidth="1"/>
    <col min="8729" max="8729" width="8" style="4" customWidth="1"/>
    <col min="8730" max="8730" width="13.140625" style="4" bestFit="1" customWidth="1"/>
    <col min="8731" max="8731" width="3.85546875" style="4" customWidth="1"/>
    <col min="8732" max="8732" width="9.28515625" style="4"/>
    <col min="8733" max="8733" width="9" style="4" customWidth="1"/>
    <col min="8734" max="8734" width="14.140625" style="4" customWidth="1"/>
    <col min="8735" max="8735" width="3.28515625" style="4" customWidth="1"/>
    <col min="8736" max="8736" width="17.7109375" style="4" customWidth="1"/>
    <col min="8737" max="8742" width="9.28515625" style="4"/>
    <col min="8743" max="8743" width="17.140625" style="4" customWidth="1"/>
    <col min="8744" max="8961" width="9.28515625" style="4"/>
    <col min="8962" max="8962" width="12" style="4" customWidth="1"/>
    <col min="8963" max="8963" width="2.7109375" style="4" customWidth="1"/>
    <col min="8964" max="8964" width="9.28515625" style="4"/>
    <col min="8965" max="8965" width="12.85546875" style="4" bestFit="1" customWidth="1"/>
    <col min="8966" max="8966" width="15.42578125" style="4" customWidth="1"/>
    <col min="8967" max="8967" width="5.85546875" style="4" customWidth="1"/>
    <col min="8968" max="8968" width="9" style="4" customWidth="1"/>
    <col min="8969" max="8969" width="10.85546875" style="4" bestFit="1" customWidth="1"/>
    <col min="8970" max="8970" width="14" style="4" customWidth="1"/>
    <col min="8971" max="8971" width="5.85546875" style="4" customWidth="1"/>
    <col min="8972" max="8972" width="9.28515625" style="4"/>
    <col min="8973" max="8973" width="9.85546875" style="4" bestFit="1" customWidth="1"/>
    <col min="8974" max="8974" width="14.85546875" style="4" customWidth="1"/>
    <col min="8975" max="8975" width="11.28515625" style="4" customWidth="1"/>
    <col min="8976" max="8976" width="10.42578125" style="4" customWidth="1"/>
    <col min="8977" max="8977" width="8.140625" style="4" bestFit="1" customWidth="1"/>
    <col min="8978" max="8978" width="14.140625" style="4" customWidth="1"/>
    <col min="8979" max="8979" width="4.7109375" style="4" customWidth="1"/>
    <col min="8980" max="8980" width="9.140625" style="4" customWidth="1"/>
    <col min="8981" max="8981" width="9.42578125" style="4" customWidth="1"/>
    <col min="8982" max="8982" width="14.140625" style="4" customWidth="1"/>
    <col min="8983" max="8983" width="4" style="4" customWidth="1"/>
    <col min="8984" max="8984" width="8.42578125" style="4" customWidth="1"/>
    <col min="8985" max="8985" width="8" style="4" customWidth="1"/>
    <col min="8986" max="8986" width="13.140625" style="4" bestFit="1" customWidth="1"/>
    <col min="8987" max="8987" width="3.85546875" style="4" customWidth="1"/>
    <col min="8988" max="8988" width="9.28515625" style="4"/>
    <col min="8989" max="8989" width="9" style="4" customWidth="1"/>
    <col min="8990" max="8990" width="14.140625" style="4" customWidth="1"/>
    <col min="8991" max="8991" width="3.28515625" style="4" customWidth="1"/>
    <col min="8992" max="8992" width="17.7109375" style="4" customWidth="1"/>
    <col min="8993" max="8998" width="9.28515625" style="4"/>
    <col min="8999" max="8999" width="17.140625" style="4" customWidth="1"/>
    <col min="9000" max="9217" width="9.28515625" style="4"/>
    <col min="9218" max="9218" width="12" style="4" customWidth="1"/>
    <col min="9219" max="9219" width="2.7109375" style="4" customWidth="1"/>
    <col min="9220" max="9220" width="9.28515625" style="4"/>
    <col min="9221" max="9221" width="12.85546875" style="4" bestFit="1" customWidth="1"/>
    <col min="9222" max="9222" width="15.42578125" style="4" customWidth="1"/>
    <col min="9223" max="9223" width="5.85546875" style="4" customWidth="1"/>
    <col min="9224" max="9224" width="9" style="4" customWidth="1"/>
    <col min="9225" max="9225" width="10.85546875" style="4" bestFit="1" customWidth="1"/>
    <col min="9226" max="9226" width="14" style="4" customWidth="1"/>
    <col min="9227" max="9227" width="5.85546875" style="4" customWidth="1"/>
    <col min="9228" max="9228" width="9.28515625" style="4"/>
    <col min="9229" max="9229" width="9.85546875" style="4" bestFit="1" customWidth="1"/>
    <col min="9230" max="9230" width="14.85546875" style="4" customWidth="1"/>
    <col min="9231" max="9231" width="11.28515625" style="4" customWidth="1"/>
    <col min="9232" max="9232" width="10.42578125" style="4" customWidth="1"/>
    <col min="9233" max="9233" width="8.140625" style="4" bestFit="1" customWidth="1"/>
    <col min="9234" max="9234" width="14.140625" style="4" customWidth="1"/>
    <col min="9235" max="9235" width="4.7109375" style="4" customWidth="1"/>
    <col min="9236" max="9236" width="9.140625" style="4" customWidth="1"/>
    <col min="9237" max="9237" width="9.42578125" style="4" customWidth="1"/>
    <col min="9238" max="9238" width="14.140625" style="4" customWidth="1"/>
    <col min="9239" max="9239" width="4" style="4" customWidth="1"/>
    <col min="9240" max="9240" width="8.42578125" style="4" customWidth="1"/>
    <col min="9241" max="9241" width="8" style="4" customWidth="1"/>
    <col min="9242" max="9242" width="13.140625" style="4" bestFit="1" customWidth="1"/>
    <col min="9243" max="9243" width="3.85546875" style="4" customWidth="1"/>
    <col min="9244" max="9244" width="9.28515625" style="4"/>
    <col min="9245" max="9245" width="9" style="4" customWidth="1"/>
    <col min="9246" max="9246" width="14.140625" style="4" customWidth="1"/>
    <col min="9247" max="9247" width="3.28515625" style="4" customWidth="1"/>
    <col min="9248" max="9248" width="17.7109375" style="4" customWidth="1"/>
    <col min="9249" max="9254" width="9.28515625" style="4"/>
    <col min="9255" max="9255" width="17.140625" style="4" customWidth="1"/>
    <col min="9256" max="9473" width="9.28515625" style="4"/>
    <col min="9474" max="9474" width="12" style="4" customWidth="1"/>
    <col min="9475" max="9475" width="2.7109375" style="4" customWidth="1"/>
    <col min="9476" max="9476" width="9.28515625" style="4"/>
    <col min="9477" max="9477" width="12.85546875" style="4" bestFit="1" customWidth="1"/>
    <col min="9478" max="9478" width="15.42578125" style="4" customWidth="1"/>
    <col min="9479" max="9479" width="5.85546875" style="4" customWidth="1"/>
    <col min="9480" max="9480" width="9" style="4" customWidth="1"/>
    <col min="9481" max="9481" width="10.85546875" style="4" bestFit="1" customWidth="1"/>
    <col min="9482" max="9482" width="14" style="4" customWidth="1"/>
    <col min="9483" max="9483" width="5.85546875" style="4" customWidth="1"/>
    <col min="9484" max="9484" width="9.28515625" style="4"/>
    <col min="9485" max="9485" width="9.85546875" style="4" bestFit="1" customWidth="1"/>
    <col min="9486" max="9486" width="14.85546875" style="4" customWidth="1"/>
    <col min="9487" max="9487" width="11.28515625" style="4" customWidth="1"/>
    <col min="9488" max="9488" width="10.42578125" style="4" customWidth="1"/>
    <col min="9489" max="9489" width="8.140625" style="4" bestFit="1" customWidth="1"/>
    <col min="9490" max="9490" width="14.140625" style="4" customWidth="1"/>
    <col min="9491" max="9491" width="4.7109375" style="4" customWidth="1"/>
    <col min="9492" max="9492" width="9.140625" style="4" customWidth="1"/>
    <col min="9493" max="9493" width="9.42578125" style="4" customWidth="1"/>
    <col min="9494" max="9494" width="14.140625" style="4" customWidth="1"/>
    <col min="9495" max="9495" width="4" style="4" customWidth="1"/>
    <col min="9496" max="9496" width="8.42578125" style="4" customWidth="1"/>
    <col min="9497" max="9497" width="8" style="4" customWidth="1"/>
    <col min="9498" max="9498" width="13.140625" style="4" bestFit="1" customWidth="1"/>
    <col min="9499" max="9499" width="3.85546875" style="4" customWidth="1"/>
    <col min="9500" max="9500" width="9.28515625" style="4"/>
    <col min="9501" max="9501" width="9" style="4" customWidth="1"/>
    <col min="9502" max="9502" width="14.140625" style="4" customWidth="1"/>
    <col min="9503" max="9503" width="3.28515625" style="4" customWidth="1"/>
    <col min="9504" max="9504" width="17.7109375" style="4" customWidth="1"/>
    <col min="9505" max="9510" width="9.28515625" style="4"/>
    <col min="9511" max="9511" width="17.140625" style="4" customWidth="1"/>
    <col min="9512" max="9729" width="9.28515625" style="4"/>
    <col min="9730" max="9730" width="12" style="4" customWidth="1"/>
    <col min="9731" max="9731" width="2.7109375" style="4" customWidth="1"/>
    <col min="9732" max="9732" width="9.28515625" style="4"/>
    <col min="9733" max="9733" width="12.85546875" style="4" bestFit="1" customWidth="1"/>
    <col min="9734" max="9734" width="15.42578125" style="4" customWidth="1"/>
    <col min="9735" max="9735" width="5.85546875" style="4" customWidth="1"/>
    <col min="9736" max="9736" width="9" style="4" customWidth="1"/>
    <col min="9737" max="9737" width="10.85546875" style="4" bestFit="1" customWidth="1"/>
    <col min="9738" max="9738" width="14" style="4" customWidth="1"/>
    <col min="9739" max="9739" width="5.85546875" style="4" customWidth="1"/>
    <col min="9740" max="9740" width="9.28515625" style="4"/>
    <col min="9741" max="9741" width="9.85546875" style="4" bestFit="1" customWidth="1"/>
    <col min="9742" max="9742" width="14.85546875" style="4" customWidth="1"/>
    <col min="9743" max="9743" width="11.28515625" style="4" customWidth="1"/>
    <col min="9744" max="9744" width="10.42578125" style="4" customWidth="1"/>
    <col min="9745" max="9745" width="8.140625" style="4" bestFit="1" customWidth="1"/>
    <col min="9746" max="9746" width="14.140625" style="4" customWidth="1"/>
    <col min="9747" max="9747" width="4.7109375" style="4" customWidth="1"/>
    <col min="9748" max="9748" width="9.140625" style="4" customWidth="1"/>
    <col min="9749" max="9749" width="9.42578125" style="4" customWidth="1"/>
    <col min="9750" max="9750" width="14.140625" style="4" customWidth="1"/>
    <col min="9751" max="9751" width="4" style="4" customWidth="1"/>
    <col min="9752" max="9752" width="8.42578125" style="4" customWidth="1"/>
    <col min="9753" max="9753" width="8" style="4" customWidth="1"/>
    <col min="9754" max="9754" width="13.140625" style="4" bestFit="1" customWidth="1"/>
    <col min="9755" max="9755" width="3.85546875" style="4" customWidth="1"/>
    <col min="9756" max="9756" width="9.28515625" style="4"/>
    <col min="9757" max="9757" width="9" style="4" customWidth="1"/>
    <col min="9758" max="9758" width="14.140625" style="4" customWidth="1"/>
    <col min="9759" max="9759" width="3.28515625" style="4" customWidth="1"/>
    <col min="9760" max="9760" width="17.7109375" style="4" customWidth="1"/>
    <col min="9761" max="9766" width="9.28515625" style="4"/>
    <col min="9767" max="9767" width="17.140625" style="4" customWidth="1"/>
    <col min="9768" max="9985" width="9.28515625" style="4"/>
    <col min="9986" max="9986" width="12" style="4" customWidth="1"/>
    <col min="9987" max="9987" width="2.7109375" style="4" customWidth="1"/>
    <col min="9988" max="9988" width="9.28515625" style="4"/>
    <col min="9989" max="9989" width="12.85546875" style="4" bestFit="1" customWidth="1"/>
    <col min="9990" max="9990" width="15.42578125" style="4" customWidth="1"/>
    <col min="9991" max="9991" width="5.85546875" style="4" customWidth="1"/>
    <col min="9992" max="9992" width="9" style="4" customWidth="1"/>
    <col min="9993" max="9993" width="10.85546875" style="4" bestFit="1" customWidth="1"/>
    <col min="9994" max="9994" width="14" style="4" customWidth="1"/>
    <col min="9995" max="9995" width="5.85546875" style="4" customWidth="1"/>
    <col min="9996" max="9996" width="9.28515625" style="4"/>
    <col min="9997" max="9997" width="9.85546875" style="4" bestFit="1" customWidth="1"/>
    <col min="9998" max="9998" width="14.85546875" style="4" customWidth="1"/>
    <col min="9999" max="9999" width="11.28515625" style="4" customWidth="1"/>
    <col min="10000" max="10000" width="10.42578125" style="4" customWidth="1"/>
    <col min="10001" max="10001" width="8.140625" style="4" bestFit="1" customWidth="1"/>
    <col min="10002" max="10002" width="14.140625" style="4" customWidth="1"/>
    <col min="10003" max="10003" width="4.7109375" style="4" customWidth="1"/>
    <col min="10004" max="10004" width="9.140625" style="4" customWidth="1"/>
    <col min="10005" max="10005" width="9.42578125" style="4" customWidth="1"/>
    <col min="10006" max="10006" width="14.140625" style="4" customWidth="1"/>
    <col min="10007" max="10007" width="4" style="4" customWidth="1"/>
    <col min="10008" max="10008" width="8.42578125" style="4" customWidth="1"/>
    <col min="10009" max="10009" width="8" style="4" customWidth="1"/>
    <col min="10010" max="10010" width="13.140625" style="4" bestFit="1" customWidth="1"/>
    <col min="10011" max="10011" width="3.85546875" style="4" customWidth="1"/>
    <col min="10012" max="10012" width="9.28515625" style="4"/>
    <col min="10013" max="10013" width="9" style="4" customWidth="1"/>
    <col min="10014" max="10014" width="14.140625" style="4" customWidth="1"/>
    <col min="10015" max="10015" width="3.28515625" style="4" customWidth="1"/>
    <col min="10016" max="10016" width="17.7109375" style="4" customWidth="1"/>
    <col min="10017" max="10022" width="9.28515625" style="4"/>
    <col min="10023" max="10023" width="17.140625" style="4" customWidth="1"/>
    <col min="10024" max="10241" width="9.28515625" style="4"/>
    <col min="10242" max="10242" width="12" style="4" customWidth="1"/>
    <col min="10243" max="10243" width="2.7109375" style="4" customWidth="1"/>
    <col min="10244" max="10244" width="9.28515625" style="4"/>
    <col min="10245" max="10245" width="12.85546875" style="4" bestFit="1" customWidth="1"/>
    <col min="10246" max="10246" width="15.42578125" style="4" customWidth="1"/>
    <col min="10247" max="10247" width="5.85546875" style="4" customWidth="1"/>
    <col min="10248" max="10248" width="9" style="4" customWidth="1"/>
    <col min="10249" max="10249" width="10.85546875" style="4" bestFit="1" customWidth="1"/>
    <col min="10250" max="10250" width="14" style="4" customWidth="1"/>
    <col min="10251" max="10251" width="5.85546875" style="4" customWidth="1"/>
    <col min="10252" max="10252" width="9.28515625" style="4"/>
    <col min="10253" max="10253" width="9.85546875" style="4" bestFit="1" customWidth="1"/>
    <col min="10254" max="10254" width="14.85546875" style="4" customWidth="1"/>
    <col min="10255" max="10255" width="11.28515625" style="4" customWidth="1"/>
    <col min="10256" max="10256" width="10.42578125" style="4" customWidth="1"/>
    <col min="10257" max="10257" width="8.140625" style="4" bestFit="1" customWidth="1"/>
    <col min="10258" max="10258" width="14.140625" style="4" customWidth="1"/>
    <col min="10259" max="10259" width="4.7109375" style="4" customWidth="1"/>
    <col min="10260" max="10260" width="9.140625" style="4" customWidth="1"/>
    <col min="10261" max="10261" width="9.42578125" style="4" customWidth="1"/>
    <col min="10262" max="10262" width="14.140625" style="4" customWidth="1"/>
    <col min="10263" max="10263" width="4" style="4" customWidth="1"/>
    <col min="10264" max="10264" width="8.42578125" style="4" customWidth="1"/>
    <col min="10265" max="10265" width="8" style="4" customWidth="1"/>
    <col min="10266" max="10266" width="13.140625" style="4" bestFit="1" customWidth="1"/>
    <col min="10267" max="10267" width="3.85546875" style="4" customWidth="1"/>
    <col min="10268" max="10268" width="9.28515625" style="4"/>
    <col min="10269" max="10269" width="9" style="4" customWidth="1"/>
    <col min="10270" max="10270" width="14.140625" style="4" customWidth="1"/>
    <col min="10271" max="10271" width="3.28515625" style="4" customWidth="1"/>
    <col min="10272" max="10272" width="17.7109375" style="4" customWidth="1"/>
    <col min="10273" max="10278" width="9.28515625" style="4"/>
    <col min="10279" max="10279" width="17.140625" style="4" customWidth="1"/>
    <col min="10280" max="10497" width="9.28515625" style="4"/>
    <col min="10498" max="10498" width="12" style="4" customWidth="1"/>
    <col min="10499" max="10499" width="2.7109375" style="4" customWidth="1"/>
    <col min="10500" max="10500" width="9.28515625" style="4"/>
    <col min="10501" max="10501" width="12.85546875" style="4" bestFit="1" customWidth="1"/>
    <col min="10502" max="10502" width="15.42578125" style="4" customWidth="1"/>
    <col min="10503" max="10503" width="5.85546875" style="4" customWidth="1"/>
    <col min="10504" max="10504" width="9" style="4" customWidth="1"/>
    <col min="10505" max="10505" width="10.85546875" style="4" bestFit="1" customWidth="1"/>
    <col min="10506" max="10506" width="14" style="4" customWidth="1"/>
    <col min="10507" max="10507" width="5.85546875" style="4" customWidth="1"/>
    <col min="10508" max="10508" width="9.28515625" style="4"/>
    <col min="10509" max="10509" width="9.85546875" style="4" bestFit="1" customWidth="1"/>
    <col min="10510" max="10510" width="14.85546875" style="4" customWidth="1"/>
    <col min="10511" max="10511" width="11.28515625" style="4" customWidth="1"/>
    <col min="10512" max="10512" width="10.42578125" style="4" customWidth="1"/>
    <col min="10513" max="10513" width="8.140625" style="4" bestFit="1" customWidth="1"/>
    <col min="10514" max="10514" width="14.140625" style="4" customWidth="1"/>
    <col min="10515" max="10515" width="4.7109375" style="4" customWidth="1"/>
    <col min="10516" max="10516" width="9.140625" style="4" customWidth="1"/>
    <col min="10517" max="10517" width="9.42578125" style="4" customWidth="1"/>
    <col min="10518" max="10518" width="14.140625" style="4" customWidth="1"/>
    <col min="10519" max="10519" width="4" style="4" customWidth="1"/>
    <col min="10520" max="10520" width="8.42578125" style="4" customWidth="1"/>
    <col min="10521" max="10521" width="8" style="4" customWidth="1"/>
    <col min="10522" max="10522" width="13.140625" style="4" bestFit="1" customWidth="1"/>
    <col min="10523" max="10523" width="3.85546875" style="4" customWidth="1"/>
    <col min="10524" max="10524" width="9.28515625" style="4"/>
    <col min="10525" max="10525" width="9" style="4" customWidth="1"/>
    <col min="10526" max="10526" width="14.140625" style="4" customWidth="1"/>
    <col min="10527" max="10527" width="3.28515625" style="4" customWidth="1"/>
    <col min="10528" max="10528" width="17.7109375" style="4" customWidth="1"/>
    <col min="10529" max="10534" width="9.28515625" style="4"/>
    <col min="10535" max="10535" width="17.140625" style="4" customWidth="1"/>
    <col min="10536" max="10753" width="9.28515625" style="4"/>
    <col min="10754" max="10754" width="12" style="4" customWidth="1"/>
    <col min="10755" max="10755" width="2.7109375" style="4" customWidth="1"/>
    <col min="10756" max="10756" width="9.28515625" style="4"/>
    <col min="10757" max="10757" width="12.85546875" style="4" bestFit="1" customWidth="1"/>
    <col min="10758" max="10758" width="15.42578125" style="4" customWidth="1"/>
    <col min="10759" max="10759" width="5.85546875" style="4" customWidth="1"/>
    <col min="10760" max="10760" width="9" style="4" customWidth="1"/>
    <col min="10761" max="10761" width="10.85546875" style="4" bestFit="1" customWidth="1"/>
    <col min="10762" max="10762" width="14" style="4" customWidth="1"/>
    <col min="10763" max="10763" width="5.85546875" style="4" customWidth="1"/>
    <col min="10764" max="10764" width="9.28515625" style="4"/>
    <col min="10765" max="10765" width="9.85546875" style="4" bestFit="1" customWidth="1"/>
    <col min="10766" max="10766" width="14.85546875" style="4" customWidth="1"/>
    <col min="10767" max="10767" width="11.28515625" style="4" customWidth="1"/>
    <col min="10768" max="10768" width="10.42578125" style="4" customWidth="1"/>
    <col min="10769" max="10769" width="8.140625" style="4" bestFit="1" customWidth="1"/>
    <col min="10770" max="10770" width="14.140625" style="4" customWidth="1"/>
    <col min="10771" max="10771" width="4.7109375" style="4" customWidth="1"/>
    <col min="10772" max="10772" width="9.140625" style="4" customWidth="1"/>
    <col min="10773" max="10773" width="9.42578125" style="4" customWidth="1"/>
    <col min="10774" max="10774" width="14.140625" style="4" customWidth="1"/>
    <col min="10775" max="10775" width="4" style="4" customWidth="1"/>
    <col min="10776" max="10776" width="8.42578125" style="4" customWidth="1"/>
    <col min="10777" max="10777" width="8" style="4" customWidth="1"/>
    <col min="10778" max="10778" width="13.140625" style="4" bestFit="1" customWidth="1"/>
    <col min="10779" max="10779" width="3.85546875" style="4" customWidth="1"/>
    <col min="10780" max="10780" width="9.28515625" style="4"/>
    <col min="10781" max="10781" width="9" style="4" customWidth="1"/>
    <col min="10782" max="10782" width="14.140625" style="4" customWidth="1"/>
    <col min="10783" max="10783" width="3.28515625" style="4" customWidth="1"/>
    <col min="10784" max="10784" width="17.7109375" style="4" customWidth="1"/>
    <col min="10785" max="10790" width="9.28515625" style="4"/>
    <col min="10791" max="10791" width="17.140625" style="4" customWidth="1"/>
    <col min="10792" max="11009" width="9.28515625" style="4"/>
    <col min="11010" max="11010" width="12" style="4" customWidth="1"/>
    <col min="11011" max="11011" width="2.7109375" style="4" customWidth="1"/>
    <col min="11012" max="11012" width="9.28515625" style="4"/>
    <col min="11013" max="11013" width="12.85546875" style="4" bestFit="1" customWidth="1"/>
    <col min="11014" max="11014" width="15.42578125" style="4" customWidth="1"/>
    <col min="11015" max="11015" width="5.85546875" style="4" customWidth="1"/>
    <col min="11016" max="11016" width="9" style="4" customWidth="1"/>
    <col min="11017" max="11017" width="10.85546875" style="4" bestFit="1" customWidth="1"/>
    <col min="11018" max="11018" width="14" style="4" customWidth="1"/>
    <col min="11019" max="11019" width="5.85546875" style="4" customWidth="1"/>
    <col min="11020" max="11020" width="9.28515625" style="4"/>
    <col min="11021" max="11021" width="9.85546875" style="4" bestFit="1" customWidth="1"/>
    <col min="11022" max="11022" width="14.85546875" style="4" customWidth="1"/>
    <col min="11023" max="11023" width="11.28515625" style="4" customWidth="1"/>
    <col min="11024" max="11024" width="10.42578125" style="4" customWidth="1"/>
    <col min="11025" max="11025" width="8.140625" style="4" bestFit="1" customWidth="1"/>
    <col min="11026" max="11026" width="14.140625" style="4" customWidth="1"/>
    <col min="11027" max="11027" width="4.7109375" style="4" customWidth="1"/>
    <col min="11028" max="11028" width="9.140625" style="4" customWidth="1"/>
    <col min="11029" max="11029" width="9.42578125" style="4" customWidth="1"/>
    <col min="11030" max="11030" width="14.140625" style="4" customWidth="1"/>
    <col min="11031" max="11031" width="4" style="4" customWidth="1"/>
    <col min="11032" max="11032" width="8.42578125" style="4" customWidth="1"/>
    <col min="11033" max="11033" width="8" style="4" customWidth="1"/>
    <col min="11034" max="11034" width="13.140625" style="4" bestFit="1" customWidth="1"/>
    <col min="11035" max="11035" width="3.85546875" style="4" customWidth="1"/>
    <col min="11036" max="11036" width="9.28515625" style="4"/>
    <col min="11037" max="11037" width="9" style="4" customWidth="1"/>
    <col min="11038" max="11038" width="14.140625" style="4" customWidth="1"/>
    <col min="11039" max="11039" width="3.28515625" style="4" customWidth="1"/>
    <col min="11040" max="11040" width="17.7109375" style="4" customWidth="1"/>
    <col min="11041" max="11046" width="9.28515625" style="4"/>
    <col min="11047" max="11047" width="17.140625" style="4" customWidth="1"/>
    <col min="11048" max="11265" width="9.28515625" style="4"/>
    <col min="11266" max="11266" width="12" style="4" customWidth="1"/>
    <col min="11267" max="11267" width="2.7109375" style="4" customWidth="1"/>
    <col min="11268" max="11268" width="9.28515625" style="4"/>
    <col min="11269" max="11269" width="12.85546875" style="4" bestFit="1" customWidth="1"/>
    <col min="11270" max="11270" width="15.42578125" style="4" customWidth="1"/>
    <col min="11271" max="11271" width="5.85546875" style="4" customWidth="1"/>
    <col min="11272" max="11272" width="9" style="4" customWidth="1"/>
    <col min="11273" max="11273" width="10.85546875" style="4" bestFit="1" customWidth="1"/>
    <col min="11274" max="11274" width="14" style="4" customWidth="1"/>
    <col min="11275" max="11275" width="5.85546875" style="4" customWidth="1"/>
    <col min="11276" max="11276" width="9.28515625" style="4"/>
    <col min="11277" max="11277" width="9.85546875" style="4" bestFit="1" customWidth="1"/>
    <col min="11278" max="11278" width="14.85546875" style="4" customWidth="1"/>
    <col min="11279" max="11279" width="11.28515625" style="4" customWidth="1"/>
    <col min="11280" max="11280" width="10.42578125" style="4" customWidth="1"/>
    <col min="11281" max="11281" width="8.140625" style="4" bestFit="1" customWidth="1"/>
    <col min="11282" max="11282" width="14.140625" style="4" customWidth="1"/>
    <col min="11283" max="11283" width="4.7109375" style="4" customWidth="1"/>
    <col min="11284" max="11284" width="9.140625" style="4" customWidth="1"/>
    <col min="11285" max="11285" width="9.42578125" style="4" customWidth="1"/>
    <col min="11286" max="11286" width="14.140625" style="4" customWidth="1"/>
    <col min="11287" max="11287" width="4" style="4" customWidth="1"/>
    <col min="11288" max="11288" width="8.42578125" style="4" customWidth="1"/>
    <col min="11289" max="11289" width="8" style="4" customWidth="1"/>
    <col min="11290" max="11290" width="13.140625" style="4" bestFit="1" customWidth="1"/>
    <col min="11291" max="11291" width="3.85546875" style="4" customWidth="1"/>
    <col min="11292" max="11292" width="9.28515625" style="4"/>
    <col min="11293" max="11293" width="9" style="4" customWidth="1"/>
    <col min="11294" max="11294" width="14.140625" style="4" customWidth="1"/>
    <col min="11295" max="11295" width="3.28515625" style="4" customWidth="1"/>
    <col min="11296" max="11296" width="17.7109375" style="4" customWidth="1"/>
    <col min="11297" max="11302" width="9.28515625" style="4"/>
    <col min="11303" max="11303" width="17.140625" style="4" customWidth="1"/>
    <col min="11304" max="11521" width="9.28515625" style="4"/>
    <col min="11522" max="11522" width="12" style="4" customWidth="1"/>
    <col min="11523" max="11523" width="2.7109375" style="4" customWidth="1"/>
    <col min="11524" max="11524" width="9.28515625" style="4"/>
    <col min="11525" max="11525" width="12.85546875" style="4" bestFit="1" customWidth="1"/>
    <col min="11526" max="11526" width="15.42578125" style="4" customWidth="1"/>
    <col min="11527" max="11527" width="5.85546875" style="4" customWidth="1"/>
    <col min="11528" max="11528" width="9" style="4" customWidth="1"/>
    <col min="11529" max="11529" width="10.85546875" style="4" bestFit="1" customWidth="1"/>
    <col min="11530" max="11530" width="14" style="4" customWidth="1"/>
    <col min="11531" max="11531" width="5.85546875" style="4" customWidth="1"/>
    <col min="11532" max="11532" width="9.28515625" style="4"/>
    <col min="11533" max="11533" width="9.85546875" style="4" bestFit="1" customWidth="1"/>
    <col min="11534" max="11534" width="14.85546875" style="4" customWidth="1"/>
    <col min="11535" max="11535" width="11.28515625" style="4" customWidth="1"/>
    <col min="11536" max="11536" width="10.42578125" style="4" customWidth="1"/>
    <col min="11537" max="11537" width="8.140625" style="4" bestFit="1" customWidth="1"/>
    <col min="11538" max="11538" width="14.140625" style="4" customWidth="1"/>
    <col min="11539" max="11539" width="4.7109375" style="4" customWidth="1"/>
    <col min="11540" max="11540" width="9.140625" style="4" customWidth="1"/>
    <col min="11541" max="11541" width="9.42578125" style="4" customWidth="1"/>
    <col min="11542" max="11542" width="14.140625" style="4" customWidth="1"/>
    <col min="11543" max="11543" width="4" style="4" customWidth="1"/>
    <col min="11544" max="11544" width="8.42578125" style="4" customWidth="1"/>
    <col min="11545" max="11545" width="8" style="4" customWidth="1"/>
    <col min="11546" max="11546" width="13.140625" style="4" bestFit="1" customWidth="1"/>
    <col min="11547" max="11547" width="3.85546875" style="4" customWidth="1"/>
    <col min="11548" max="11548" width="9.28515625" style="4"/>
    <col min="11549" max="11549" width="9" style="4" customWidth="1"/>
    <col min="11550" max="11550" width="14.140625" style="4" customWidth="1"/>
    <col min="11551" max="11551" width="3.28515625" style="4" customWidth="1"/>
    <col min="11552" max="11552" width="17.7109375" style="4" customWidth="1"/>
    <col min="11553" max="11558" width="9.28515625" style="4"/>
    <col min="11559" max="11559" width="17.140625" style="4" customWidth="1"/>
    <col min="11560" max="11777" width="9.28515625" style="4"/>
    <col min="11778" max="11778" width="12" style="4" customWidth="1"/>
    <col min="11779" max="11779" width="2.7109375" style="4" customWidth="1"/>
    <col min="11780" max="11780" width="9.28515625" style="4"/>
    <col min="11781" max="11781" width="12.85546875" style="4" bestFit="1" customWidth="1"/>
    <col min="11782" max="11782" width="15.42578125" style="4" customWidth="1"/>
    <col min="11783" max="11783" width="5.85546875" style="4" customWidth="1"/>
    <col min="11784" max="11784" width="9" style="4" customWidth="1"/>
    <col min="11785" max="11785" width="10.85546875" style="4" bestFit="1" customWidth="1"/>
    <col min="11786" max="11786" width="14" style="4" customWidth="1"/>
    <col min="11787" max="11787" width="5.85546875" style="4" customWidth="1"/>
    <col min="11788" max="11788" width="9.28515625" style="4"/>
    <col min="11789" max="11789" width="9.85546875" style="4" bestFit="1" customWidth="1"/>
    <col min="11790" max="11790" width="14.85546875" style="4" customWidth="1"/>
    <col min="11791" max="11791" width="11.28515625" style="4" customWidth="1"/>
    <col min="11792" max="11792" width="10.42578125" style="4" customWidth="1"/>
    <col min="11793" max="11793" width="8.140625" style="4" bestFit="1" customWidth="1"/>
    <col min="11794" max="11794" width="14.140625" style="4" customWidth="1"/>
    <col min="11795" max="11795" width="4.7109375" style="4" customWidth="1"/>
    <col min="11796" max="11796" width="9.140625" style="4" customWidth="1"/>
    <col min="11797" max="11797" width="9.42578125" style="4" customWidth="1"/>
    <col min="11798" max="11798" width="14.140625" style="4" customWidth="1"/>
    <col min="11799" max="11799" width="4" style="4" customWidth="1"/>
    <col min="11800" max="11800" width="8.42578125" style="4" customWidth="1"/>
    <col min="11801" max="11801" width="8" style="4" customWidth="1"/>
    <col min="11802" max="11802" width="13.140625" style="4" bestFit="1" customWidth="1"/>
    <col min="11803" max="11803" width="3.85546875" style="4" customWidth="1"/>
    <col min="11804" max="11804" width="9.28515625" style="4"/>
    <col min="11805" max="11805" width="9" style="4" customWidth="1"/>
    <col min="11806" max="11806" width="14.140625" style="4" customWidth="1"/>
    <col min="11807" max="11807" width="3.28515625" style="4" customWidth="1"/>
    <col min="11808" max="11808" width="17.7109375" style="4" customWidth="1"/>
    <col min="11809" max="11814" width="9.28515625" style="4"/>
    <col min="11815" max="11815" width="17.140625" style="4" customWidth="1"/>
    <col min="11816" max="12033" width="9.28515625" style="4"/>
    <col min="12034" max="12034" width="12" style="4" customWidth="1"/>
    <col min="12035" max="12035" width="2.7109375" style="4" customWidth="1"/>
    <col min="12036" max="12036" width="9.28515625" style="4"/>
    <col min="12037" max="12037" width="12.85546875" style="4" bestFit="1" customWidth="1"/>
    <col min="12038" max="12038" width="15.42578125" style="4" customWidth="1"/>
    <col min="12039" max="12039" width="5.85546875" style="4" customWidth="1"/>
    <col min="12040" max="12040" width="9" style="4" customWidth="1"/>
    <col min="12041" max="12041" width="10.85546875" style="4" bestFit="1" customWidth="1"/>
    <col min="12042" max="12042" width="14" style="4" customWidth="1"/>
    <col min="12043" max="12043" width="5.85546875" style="4" customWidth="1"/>
    <col min="12044" max="12044" width="9.28515625" style="4"/>
    <col min="12045" max="12045" width="9.85546875" style="4" bestFit="1" customWidth="1"/>
    <col min="12046" max="12046" width="14.85546875" style="4" customWidth="1"/>
    <col min="12047" max="12047" width="11.28515625" style="4" customWidth="1"/>
    <col min="12048" max="12048" width="10.42578125" style="4" customWidth="1"/>
    <col min="12049" max="12049" width="8.140625" style="4" bestFit="1" customWidth="1"/>
    <col min="12050" max="12050" width="14.140625" style="4" customWidth="1"/>
    <col min="12051" max="12051" width="4.7109375" style="4" customWidth="1"/>
    <col min="12052" max="12052" width="9.140625" style="4" customWidth="1"/>
    <col min="12053" max="12053" width="9.42578125" style="4" customWidth="1"/>
    <col min="12054" max="12054" width="14.140625" style="4" customWidth="1"/>
    <col min="12055" max="12055" width="4" style="4" customWidth="1"/>
    <col min="12056" max="12056" width="8.42578125" style="4" customWidth="1"/>
    <col min="12057" max="12057" width="8" style="4" customWidth="1"/>
    <col min="12058" max="12058" width="13.140625" style="4" bestFit="1" customWidth="1"/>
    <col min="12059" max="12059" width="3.85546875" style="4" customWidth="1"/>
    <col min="12060" max="12060" width="9.28515625" style="4"/>
    <col min="12061" max="12061" width="9" style="4" customWidth="1"/>
    <col min="12062" max="12062" width="14.140625" style="4" customWidth="1"/>
    <col min="12063" max="12063" width="3.28515625" style="4" customWidth="1"/>
    <col min="12064" max="12064" width="17.7109375" style="4" customWidth="1"/>
    <col min="12065" max="12070" width="9.28515625" style="4"/>
    <col min="12071" max="12071" width="17.140625" style="4" customWidth="1"/>
    <col min="12072" max="12289" width="9.28515625" style="4"/>
    <col min="12290" max="12290" width="12" style="4" customWidth="1"/>
    <col min="12291" max="12291" width="2.7109375" style="4" customWidth="1"/>
    <col min="12292" max="12292" width="9.28515625" style="4"/>
    <col min="12293" max="12293" width="12.85546875" style="4" bestFit="1" customWidth="1"/>
    <col min="12294" max="12294" width="15.42578125" style="4" customWidth="1"/>
    <col min="12295" max="12295" width="5.85546875" style="4" customWidth="1"/>
    <col min="12296" max="12296" width="9" style="4" customWidth="1"/>
    <col min="12297" max="12297" width="10.85546875" style="4" bestFit="1" customWidth="1"/>
    <col min="12298" max="12298" width="14" style="4" customWidth="1"/>
    <col min="12299" max="12299" width="5.85546875" style="4" customWidth="1"/>
    <col min="12300" max="12300" width="9.28515625" style="4"/>
    <col min="12301" max="12301" width="9.85546875" style="4" bestFit="1" customWidth="1"/>
    <col min="12302" max="12302" width="14.85546875" style="4" customWidth="1"/>
    <col min="12303" max="12303" width="11.28515625" style="4" customWidth="1"/>
    <col min="12304" max="12304" width="10.42578125" style="4" customWidth="1"/>
    <col min="12305" max="12305" width="8.140625" style="4" bestFit="1" customWidth="1"/>
    <col min="12306" max="12306" width="14.140625" style="4" customWidth="1"/>
    <col min="12307" max="12307" width="4.7109375" style="4" customWidth="1"/>
    <col min="12308" max="12308" width="9.140625" style="4" customWidth="1"/>
    <col min="12309" max="12309" width="9.42578125" style="4" customWidth="1"/>
    <col min="12310" max="12310" width="14.140625" style="4" customWidth="1"/>
    <col min="12311" max="12311" width="4" style="4" customWidth="1"/>
    <col min="12312" max="12312" width="8.42578125" style="4" customWidth="1"/>
    <col min="12313" max="12313" width="8" style="4" customWidth="1"/>
    <col min="12314" max="12314" width="13.140625" style="4" bestFit="1" customWidth="1"/>
    <col min="12315" max="12315" width="3.85546875" style="4" customWidth="1"/>
    <col min="12316" max="12316" width="9.28515625" style="4"/>
    <col min="12317" max="12317" width="9" style="4" customWidth="1"/>
    <col min="12318" max="12318" width="14.140625" style="4" customWidth="1"/>
    <col min="12319" max="12319" width="3.28515625" style="4" customWidth="1"/>
    <col min="12320" max="12320" width="17.7109375" style="4" customWidth="1"/>
    <col min="12321" max="12326" width="9.28515625" style="4"/>
    <col min="12327" max="12327" width="17.140625" style="4" customWidth="1"/>
    <col min="12328" max="12545" width="9.28515625" style="4"/>
    <col min="12546" max="12546" width="12" style="4" customWidth="1"/>
    <col min="12547" max="12547" width="2.7109375" style="4" customWidth="1"/>
    <col min="12548" max="12548" width="9.28515625" style="4"/>
    <col min="12549" max="12549" width="12.85546875" style="4" bestFit="1" customWidth="1"/>
    <col min="12550" max="12550" width="15.42578125" style="4" customWidth="1"/>
    <col min="12551" max="12551" width="5.85546875" style="4" customWidth="1"/>
    <col min="12552" max="12552" width="9" style="4" customWidth="1"/>
    <col min="12553" max="12553" width="10.85546875" style="4" bestFit="1" customWidth="1"/>
    <col min="12554" max="12554" width="14" style="4" customWidth="1"/>
    <col min="12555" max="12555" width="5.85546875" style="4" customWidth="1"/>
    <col min="12556" max="12556" width="9.28515625" style="4"/>
    <col min="12557" max="12557" width="9.85546875" style="4" bestFit="1" customWidth="1"/>
    <col min="12558" max="12558" width="14.85546875" style="4" customWidth="1"/>
    <col min="12559" max="12559" width="11.28515625" style="4" customWidth="1"/>
    <col min="12560" max="12560" width="10.42578125" style="4" customWidth="1"/>
    <col min="12561" max="12561" width="8.140625" style="4" bestFit="1" customWidth="1"/>
    <col min="12562" max="12562" width="14.140625" style="4" customWidth="1"/>
    <col min="12563" max="12563" width="4.7109375" style="4" customWidth="1"/>
    <col min="12564" max="12564" width="9.140625" style="4" customWidth="1"/>
    <col min="12565" max="12565" width="9.42578125" style="4" customWidth="1"/>
    <col min="12566" max="12566" width="14.140625" style="4" customWidth="1"/>
    <col min="12567" max="12567" width="4" style="4" customWidth="1"/>
    <col min="12568" max="12568" width="8.42578125" style="4" customWidth="1"/>
    <col min="12569" max="12569" width="8" style="4" customWidth="1"/>
    <col min="12570" max="12570" width="13.140625" style="4" bestFit="1" customWidth="1"/>
    <col min="12571" max="12571" width="3.85546875" style="4" customWidth="1"/>
    <col min="12572" max="12572" width="9.28515625" style="4"/>
    <col min="12573" max="12573" width="9" style="4" customWidth="1"/>
    <col min="12574" max="12574" width="14.140625" style="4" customWidth="1"/>
    <col min="12575" max="12575" width="3.28515625" style="4" customWidth="1"/>
    <col min="12576" max="12576" width="17.7109375" style="4" customWidth="1"/>
    <col min="12577" max="12582" width="9.28515625" style="4"/>
    <col min="12583" max="12583" width="17.140625" style="4" customWidth="1"/>
    <col min="12584" max="12801" width="9.28515625" style="4"/>
    <col min="12802" max="12802" width="12" style="4" customWidth="1"/>
    <col min="12803" max="12803" width="2.7109375" style="4" customWidth="1"/>
    <col min="12804" max="12804" width="9.28515625" style="4"/>
    <col min="12805" max="12805" width="12.85546875" style="4" bestFit="1" customWidth="1"/>
    <col min="12806" max="12806" width="15.42578125" style="4" customWidth="1"/>
    <col min="12807" max="12807" width="5.85546875" style="4" customWidth="1"/>
    <col min="12808" max="12808" width="9" style="4" customWidth="1"/>
    <col min="12809" max="12809" width="10.85546875" style="4" bestFit="1" customWidth="1"/>
    <col min="12810" max="12810" width="14" style="4" customWidth="1"/>
    <col min="12811" max="12811" width="5.85546875" style="4" customWidth="1"/>
    <col min="12812" max="12812" width="9.28515625" style="4"/>
    <col min="12813" max="12813" width="9.85546875" style="4" bestFit="1" customWidth="1"/>
    <col min="12814" max="12814" width="14.85546875" style="4" customWidth="1"/>
    <col min="12815" max="12815" width="11.28515625" style="4" customWidth="1"/>
    <col min="12816" max="12816" width="10.42578125" style="4" customWidth="1"/>
    <col min="12817" max="12817" width="8.140625" style="4" bestFit="1" customWidth="1"/>
    <col min="12818" max="12818" width="14.140625" style="4" customWidth="1"/>
    <col min="12819" max="12819" width="4.7109375" style="4" customWidth="1"/>
    <col min="12820" max="12820" width="9.140625" style="4" customWidth="1"/>
    <col min="12821" max="12821" width="9.42578125" style="4" customWidth="1"/>
    <col min="12822" max="12822" width="14.140625" style="4" customWidth="1"/>
    <col min="12823" max="12823" width="4" style="4" customWidth="1"/>
    <col min="12824" max="12824" width="8.42578125" style="4" customWidth="1"/>
    <col min="12825" max="12825" width="8" style="4" customWidth="1"/>
    <col min="12826" max="12826" width="13.140625" style="4" bestFit="1" customWidth="1"/>
    <col min="12827" max="12827" width="3.85546875" style="4" customWidth="1"/>
    <col min="12828" max="12828" width="9.28515625" style="4"/>
    <col min="12829" max="12829" width="9" style="4" customWidth="1"/>
    <col min="12830" max="12830" width="14.140625" style="4" customWidth="1"/>
    <col min="12831" max="12831" width="3.28515625" style="4" customWidth="1"/>
    <col min="12832" max="12832" width="17.7109375" style="4" customWidth="1"/>
    <col min="12833" max="12838" width="9.28515625" style="4"/>
    <col min="12839" max="12839" width="17.140625" style="4" customWidth="1"/>
    <col min="12840" max="13057" width="9.28515625" style="4"/>
    <col min="13058" max="13058" width="12" style="4" customWidth="1"/>
    <col min="13059" max="13059" width="2.7109375" style="4" customWidth="1"/>
    <col min="13060" max="13060" width="9.28515625" style="4"/>
    <col min="13061" max="13061" width="12.85546875" style="4" bestFit="1" customWidth="1"/>
    <col min="13062" max="13062" width="15.42578125" style="4" customWidth="1"/>
    <col min="13063" max="13063" width="5.85546875" style="4" customWidth="1"/>
    <col min="13064" max="13064" width="9" style="4" customWidth="1"/>
    <col min="13065" max="13065" width="10.85546875" style="4" bestFit="1" customWidth="1"/>
    <col min="13066" max="13066" width="14" style="4" customWidth="1"/>
    <col min="13067" max="13067" width="5.85546875" style="4" customWidth="1"/>
    <col min="13068" max="13068" width="9.28515625" style="4"/>
    <col min="13069" max="13069" width="9.85546875" style="4" bestFit="1" customWidth="1"/>
    <col min="13070" max="13070" width="14.85546875" style="4" customWidth="1"/>
    <col min="13071" max="13071" width="11.28515625" style="4" customWidth="1"/>
    <col min="13072" max="13072" width="10.42578125" style="4" customWidth="1"/>
    <col min="13073" max="13073" width="8.140625" style="4" bestFit="1" customWidth="1"/>
    <col min="13074" max="13074" width="14.140625" style="4" customWidth="1"/>
    <col min="13075" max="13075" width="4.7109375" style="4" customWidth="1"/>
    <col min="13076" max="13076" width="9.140625" style="4" customWidth="1"/>
    <col min="13077" max="13077" width="9.42578125" style="4" customWidth="1"/>
    <col min="13078" max="13078" width="14.140625" style="4" customWidth="1"/>
    <col min="13079" max="13079" width="4" style="4" customWidth="1"/>
    <col min="13080" max="13080" width="8.42578125" style="4" customWidth="1"/>
    <col min="13081" max="13081" width="8" style="4" customWidth="1"/>
    <col min="13082" max="13082" width="13.140625" style="4" bestFit="1" customWidth="1"/>
    <col min="13083" max="13083" width="3.85546875" style="4" customWidth="1"/>
    <col min="13084" max="13084" width="9.28515625" style="4"/>
    <col min="13085" max="13085" width="9" style="4" customWidth="1"/>
    <col min="13086" max="13086" width="14.140625" style="4" customWidth="1"/>
    <col min="13087" max="13087" width="3.28515625" style="4" customWidth="1"/>
    <col min="13088" max="13088" width="17.7109375" style="4" customWidth="1"/>
    <col min="13089" max="13094" width="9.28515625" style="4"/>
    <col min="13095" max="13095" width="17.140625" style="4" customWidth="1"/>
    <col min="13096" max="13313" width="9.28515625" style="4"/>
    <col min="13314" max="13314" width="12" style="4" customWidth="1"/>
    <col min="13315" max="13315" width="2.7109375" style="4" customWidth="1"/>
    <col min="13316" max="13316" width="9.28515625" style="4"/>
    <col min="13317" max="13317" width="12.85546875" style="4" bestFit="1" customWidth="1"/>
    <col min="13318" max="13318" width="15.42578125" style="4" customWidth="1"/>
    <col min="13319" max="13319" width="5.85546875" style="4" customWidth="1"/>
    <col min="13320" max="13320" width="9" style="4" customWidth="1"/>
    <col min="13321" max="13321" width="10.85546875" style="4" bestFit="1" customWidth="1"/>
    <col min="13322" max="13322" width="14" style="4" customWidth="1"/>
    <col min="13323" max="13323" width="5.85546875" style="4" customWidth="1"/>
    <col min="13324" max="13324" width="9.28515625" style="4"/>
    <col min="13325" max="13325" width="9.85546875" style="4" bestFit="1" customWidth="1"/>
    <col min="13326" max="13326" width="14.85546875" style="4" customWidth="1"/>
    <col min="13327" max="13327" width="11.28515625" style="4" customWidth="1"/>
    <col min="13328" max="13328" width="10.42578125" style="4" customWidth="1"/>
    <col min="13329" max="13329" width="8.140625" style="4" bestFit="1" customWidth="1"/>
    <col min="13330" max="13330" width="14.140625" style="4" customWidth="1"/>
    <col min="13331" max="13331" width="4.7109375" style="4" customWidth="1"/>
    <col min="13332" max="13332" width="9.140625" style="4" customWidth="1"/>
    <col min="13333" max="13333" width="9.42578125" style="4" customWidth="1"/>
    <col min="13334" max="13334" width="14.140625" style="4" customWidth="1"/>
    <col min="13335" max="13335" width="4" style="4" customWidth="1"/>
    <col min="13336" max="13336" width="8.42578125" style="4" customWidth="1"/>
    <col min="13337" max="13337" width="8" style="4" customWidth="1"/>
    <col min="13338" max="13338" width="13.140625" style="4" bestFit="1" customWidth="1"/>
    <col min="13339" max="13339" width="3.85546875" style="4" customWidth="1"/>
    <col min="13340" max="13340" width="9.28515625" style="4"/>
    <col min="13341" max="13341" width="9" style="4" customWidth="1"/>
    <col min="13342" max="13342" width="14.140625" style="4" customWidth="1"/>
    <col min="13343" max="13343" width="3.28515625" style="4" customWidth="1"/>
    <col min="13344" max="13344" width="17.7109375" style="4" customWidth="1"/>
    <col min="13345" max="13350" width="9.28515625" style="4"/>
    <col min="13351" max="13351" width="17.140625" style="4" customWidth="1"/>
    <col min="13352" max="13569" width="9.28515625" style="4"/>
    <col min="13570" max="13570" width="12" style="4" customWidth="1"/>
    <col min="13571" max="13571" width="2.7109375" style="4" customWidth="1"/>
    <col min="13572" max="13572" width="9.28515625" style="4"/>
    <col min="13573" max="13573" width="12.85546875" style="4" bestFit="1" customWidth="1"/>
    <col min="13574" max="13574" width="15.42578125" style="4" customWidth="1"/>
    <col min="13575" max="13575" width="5.85546875" style="4" customWidth="1"/>
    <col min="13576" max="13576" width="9" style="4" customWidth="1"/>
    <col min="13577" max="13577" width="10.85546875" style="4" bestFit="1" customWidth="1"/>
    <col min="13578" max="13578" width="14" style="4" customWidth="1"/>
    <col min="13579" max="13579" width="5.85546875" style="4" customWidth="1"/>
    <col min="13580" max="13580" width="9.28515625" style="4"/>
    <col min="13581" max="13581" width="9.85546875" style="4" bestFit="1" customWidth="1"/>
    <col min="13582" max="13582" width="14.85546875" style="4" customWidth="1"/>
    <col min="13583" max="13583" width="11.28515625" style="4" customWidth="1"/>
    <col min="13584" max="13584" width="10.42578125" style="4" customWidth="1"/>
    <col min="13585" max="13585" width="8.140625" style="4" bestFit="1" customWidth="1"/>
    <col min="13586" max="13586" width="14.140625" style="4" customWidth="1"/>
    <col min="13587" max="13587" width="4.7109375" style="4" customWidth="1"/>
    <col min="13588" max="13588" width="9.140625" style="4" customWidth="1"/>
    <col min="13589" max="13589" width="9.42578125" style="4" customWidth="1"/>
    <col min="13590" max="13590" width="14.140625" style="4" customWidth="1"/>
    <col min="13591" max="13591" width="4" style="4" customWidth="1"/>
    <col min="13592" max="13592" width="8.42578125" style="4" customWidth="1"/>
    <col min="13593" max="13593" width="8" style="4" customWidth="1"/>
    <col min="13594" max="13594" width="13.140625" style="4" bestFit="1" customWidth="1"/>
    <col min="13595" max="13595" width="3.85546875" style="4" customWidth="1"/>
    <col min="13596" max="13596" width="9.28515625" style="4"/>
    <col min="13597" max="13597" width="9" style="4" customWidth="1"/>
    <col min="13598" max="13598" width="14.140625" style="4" customWidth="1"/>
    <col min="13599" max="13599" width="3.28515625" style="4" customWidth="1"/>
    <col min="13600" max="13600" width="17.7109375" style="4" customWidth="1"/>
    <col min="13601" max="13606" width="9.28515625" style="4"/>
    <col min="13607" max="13607" width="17.140625" style="4" customWidth="1"/>
    <col min="13608" max="13825" width="9.28515625" style="4"/>
    <col min="13826" max="13826" width="12" style="4" customWidth="1"/>
    <col min="13827" max="13827" width="2.7109375" style="4" customWidth="1"/>
    <col min="13828" max="13828" width="9.28515625" style="4"/>
    <col min="13829" max="13829" width="12.85546875" style="4" bestFit="1" customWidth="1"/>
    <col min="13830" max="13830" width="15.42578125" style="4" customWidth="1"/>
    <col min="13831" max="13831" width="5.85546875" style="4" customWidth="1"/>
    <col min="13832" max="13832" width="9" style="4" customWidth="1"/>
    <col min="13833" max="13833" width="10.85546875" style="4" bestFit="1" customWidth="1"/>
    <col min="13834" max="13834" width="14" style="4" customWidth="1"/>
    <col min="13835" max="13835" width="5.85546875" style="4" customWidth="1"/>
    <col min="13836" max="13836" width="9.28515625" style="4"/>
    <col min="13837" max="13837" width="9.85546875" style="4" bestFit="1" customWidth="1"/>
    <col min="13838" max="13838" width="14.85546875" style="4" customWidth="1"/>
    <col min="13839" max="13839" width="11.28515625" style="4" customWidth="1"/>
    <col min="13840" max="13840" width="10.42578125" style="4" customWidth="1"/>
    <col min="13841" max="13841" width="8.140625" style="4" bestFit="1" customWidth="1"/>
    <col min="13842" max="13842" width="14.140625" style="4" customWidth="1"/>
    <col min="13843" max="13843" width="4.7109375" style="4" customWidth="1"/>
    <col min="13844" max="13844" width="9.140625" style="4" customWidth="1"/>
    <col min="13845" max="13845" width="9.42578125" style="4" customWidth="1"/>
    <col min="13846" max="13846" width="14.140625" style="4" customWidth="1"/>
    <col min="13847" max="13847" width="4" style="4" customWidth="1"/>
    <col min="13848" max="13848" width="8.42578125" style="4" customWidth="1"/>
    <col min="13849" max="13849" width="8" style="4" customWidth="1"/>
    <col min="13850" max="13850" width="13.140625" style="4" bestFit="1" customWidth="1"/>
    <col min="13851" max="13851" width="3.85546875" style="4" customWidth="1"/>
    <col min="13852" max="13852" width="9.28515625" style="4"/>
    <col min="13853" max="13853" width="9" style="4" customWidth="1"/>
    <col min="13854" max="13854" width="14.140625" style="4" customWidth="1"/>
    <col min="13855" max="13855" width="3.28515625" style="4" customWidth="1"/>
    <col min="13856" max="13856" width="17.7109375" style="4" customWidth="1"/>
    <col min="13857" max="13862" width="9.28515625" style="4"/>
    <col min="13863" max="13863" width="17.140625" style="4" customWidth="1"/>
    <col min="13864" max="14081" width="9.28515625" style="4"/>
    <col min="14082" max="14082" width="12" style="4" customWidth="1"/>
    <col min="14083" max="14083" width="2.7109375" style="4" customWidth="1"/>
    <col min="14084" max="14084" width="9.28515625" style="4"/>
    <col min="14085" max="14085" width="12.85546875" style="4" bestFit="1" customWidth="1"/>
    <col min="14086" max="14086" width="15.42578125" style="4" customWidth="1"/>
    <col min="14087" max="14087" width="5.85546875" style="4" customWidth="1"/>
    <col min="14088" max="14088" width="9" style="4" customWidth="1"/>
    <col min="14089" max="14089" width="10.85546875" style="4" bestFit="1" customWidth="1"/>
    <col min="14090" max="14090" width="14" style="4" customWidth="1"/>
    <col min="14091" max="14091" width="5.85546875" style="4" customWidth="1"/>
    <col min="14092" max="14092" width="9.28515625" style="4"/>
    <col min="14093" max="14093" width="9.85546875" style="4" bestFit="1" customWidth="1"/>
    <col min="14094" max="14094" width="14.85546875" style="4" customWidth="1"/>
    <col min="14095" max="14095" width="11.28515625" style="4" customWidth="1"/>
    <col min="14096" max="14096" width="10.42578125" style="4" customWidth="1"/>
    <col min="14097" max="14097" width="8.140625" style="4" bestFit="1" customWidth="1"/>
    <col min="14098" max="14098" width="14.140625" style="4" customWidth="1"/>
    <col min="14099" max="14099" width="4.7109375" style="4" customWidth="1"/>
    <col min="14100" max="14100" width="9.140625" style="4" customWidth="1"/>
    <col min="14101" max="14101" width="9.42578125" style="4" customWidth="1"/>
    <col min="14102" max="14102" width="14.140625" style="4" customWidth="1"/>
    <col min="14103" max="14103" width="4" style="4" customWidth="1"/>
    <col min="14104" max="14104" width="8.42578125" style="4" customWidth="1"/>
    <col min="14105" max="14105" width="8" style="4" customWidth="1"/>
    <col min="14106" max="14106" width="13.140625" style="4" bestFit="1" customWidth="1"/>
    <col min="14107" max="14107" width="3.85546875" style="4" customWidth="1"/>
    <col min="14108" max="14108" width="9.28515625" style="4"/>
    <col min="14109" max="14109" width="9" style="4" customWidth="1"/>
    <col min="14110" max="14110" width="14.140625" style="4" customWidth="1"/>
    <col min="14111" max="14111" width="3.28515625" style="4" customWidth="1"/>
    <col min="14112" max="14112" width="17.7109375" style="4" customWidth="1"/>
    <col min="14113" max="14118" width="9.28515625" style="4"/>
    <col min="14119" max="14119" width="17.140625" style="4" customWidth="1"/>
    <col min="14120" max="14337" width="9.28515625" style="4"/>
    <col min="14338" max="14338" width="12" style="4" customWidth="1"/>
    <col min="14339" max="14339" width="2.7109375" style="4" customWidth="1"/>
    <col min="14340" max="14340" width="9.28515625" style="4"/>
    <col min="14341" max="14341" width="12.85546875" style="4" bestFit="1" customWidth="1"/>
    <col min="14342" max="14342" width="15.42578125" style="4" customWidth="1"/>
    <col min="14343" max="14343" width="5.85546875" style="4" customWidth="1"/>
    <col min="14344" max="14344" width="9" style="4" customWidth="1"/>
    <col min="14345" max="14345" width="10.85546875" style="4" bestFit="1" customWidth="1"/>
    <col min="14346" max="14346" width="14" style="4" customWidth="1"/>
    <col min="14347" max="14347" width="5.85546875" style="4" customWidth="1"/>
    <col min="14348" max="14348" width="9.28515625" style="4"/>
    <col min="14349" max="14349" width="9.85546875" style="4" bestFit="1" customWidth="1"/>
    <col min="14350" max="14350" width="14.85546875" style="4" customWidth="1"/>
    <col min="14351" max="14351" width="11.28515625" style="4" customWidth="1"/>
    <col min="14352" max="14352" width="10.42578125" style="4" customWidth="1"/>
    <col min="14353" max="14353" width="8.140625" style="4" bestFit="1" customWidth="1"/>
    <col min="14354" max="14354" width="14.140625" style="4" customWidth="1"/>
    <col min="14355" max="14355" width="4.7109375" style="4" customWidth="1"/>
    <col min="14356" max="14356" width="9.140625" style="4" customWidth="1"/>
    <col min="14357" max="14357" width="9.42578125" style="4" customWidth="1"/>
    <col min="14358" max="14358" width="14.140625" style="4" customWidth="1"/>
    <col min="14359" max="14359" width="4" style="4" customWidth="1"/>
    <col min="14360" max="14360" width="8.42578125" style="4" customWidth="1"/>
    <col min="14361" max="14361" width="8" style="4" customWidth="1"/>
    <col min="14362" max="14362" width="13.140625" style="4" bestFit="1" customWidth="1"/>
    <col min="14363" max="14363" width="3.85546875" style="4" customWidth="1"/>
    <col min="14364" max="14364" width="9.28515625" style="4"/>
    <col min="14365" max="14365" width="9" style="4" customWidth="1"/>
    <col min="14366" max="14366" width="14.140625" style="4" customWidth="1"/>
    <col min="14367" max="14367" width="3.28515625" style="4" customWidth="1"/>
    <col min="14368" max="14368" width="17.7109375" style="4" customWidth="1"/>
    <col min="14369" max="14374" width="9.28515625" style="4"/>
    <col min="14375" max="14375" width="17.140625" style="4" customWidth="1"/>
    <col min="14376" max="14593" width="9.28515625" style="4"/>
    <col min="14594" max="14594" width="12" style="4" customWidth="1"/>
    <col min="14595" max="14595" width="2.7109375" style="4" customWidth="1"/>
    <col min="14596" max="14596" width="9.28515625" style="4"/>
    <col min="14597" max="14597" width="12.85546875" style="4" bestFit="1" customWidth="1"/>
    <col min="14598" max="14598" width="15.42578125" style="4" customWidth="1"/>
    <col min="14599" max="14599" width="5.85546875" style="4" customWidth="1"/>
    <col min="14600" max="14600" width="9" style="4" customWidth="1"/>
    <col min="14601" max="14601" width="10.85546875" style="4" bestFit="1" customWidth="1"/>
    <col min="14602" max="14602" width="14" style="4" customWidth="1"/>
    <col min="14603" max="14603" width="5.85546875" style="4" customWidth="1"/>
    <col min="14604" max="14604" width="9.28515625" style="4"/>
    <col min="14605" max="14605" width="9.85546875" style="4" bestFit="1" customWidth="1"/>
    <col min="14606" max="14606" width="14.85546875" style="4" customWidth="1"/>
    <col min="14607" max="14607" width="11.28515625" style="4" customWidth="1"/>
    <col min="14608" max="14608" width="10.42578125" style="4" customWidth="1"/>
    <col min="14609" max="14609" width="8.140625" style="4" bestFit="1" customWidth="1"/>
    <col min="14610" max="14610" width="14.140625" style="4" customWidth="1"/>
    <col min="14611" max="14611" width="4.7109375" style="4" customWidth="1"/>
    <col min="14612" max="14612" width="9.140625" style="4" customWidth="1"/>
    <col min="14613" max="14613" width="9.42578125" style="4" customWidth="1"/>
    <col min="14614" max="14614" width="14.140625" style="4" customWidth="1"/>
    <col min="14615" max="14615" width="4" style="4" customWidth="1"/>
    <col min="14616" max="14616" width="8.42578125" style="4" customWidth="1"/>
    <col min="14617" max="14617" width="8" style="4" customWidth="1"/>
    <col min="14618" max="14618" width="13.140625" style="4" bestFit="1" customWidth="1"/>
    <col min="14619" max="14619" width="3.85546875" style="4" customWidth="1"/>
    <col min="14620" max="14620" width="9.28515625" style="4"/>
    <col min="14621" max="14621" width="9" style="4" customWidth="1"/>
    <col min="14622" max="14622" width="14.140625" style="4" customWidth="1"/>
    <col min="14623" max="14623" width="3.28515625" style="4" customWidth="1"/>
    <col min="14624" max="14624" width="17.7109375" style="4" customWidth="1"/>
    <col min="14625" max="14630" width="9.28515625" style="4"/>
    <col min="14631" max="14631" width="17.140625" style="4" customWidth="1"/>
    <col min="14632" max="14849" width="9.28515625" style="4"/>
    <col min="14850" max="14850" width="12" style="4" customWidth="1"/>
    <col min="14851" max="14851" width="2.7109375" style="4" customWidth="1"/>
    <col min="14852" max="14852" width="9.28515625" style="4"/>
    <col min="14853" max="14853" width="12.85546875" style="4" bestFit="1" customWidth="1"/>
    <col min="14854" max="14854" width="15.42578125" style="4" customWidth="1"/>
    <col min="14855" max="14855" width="5.85546875" style="4" customWidth="1"/>
    <col min="14856" max="14856" width="9" style="4" customWidth="1"/>
    <col min="14857" max="14857" width="10.85546875" style="4" bestFit="1" customWidth="1"/>
    <col min="14858" max="14858" width="14" style="4" customWidth="1"/>
    <col min="14859" max="14859" width="5.85546875" style="4" customWidth="1"/>
    <col min="14860" max="14860" width="9.28515625" style="4"/>
    <col min="14861" max="14861" width="9.85546875" style="4" bestFit="1" customWidth="1"/>
    <col min="14862" max="14862" width="14.85546875" style="4" customWidth="1"/>
    <col min="14863" max="14863" width="11.28515625" style="4" customWidth="1"/>
    <col min="14864" max="14864" width="10.42578125" style="4" customWidth="1"/>
    <col min="14865" max="14865" width="8.140625" style="4" bestFit="1" customWidth="1"/>
    <col min="14866" max="14866" width="14.140625" style="4" customWidth="1"/>
    <col min="14867" max="14867" width="4.7109375" style="4" customWidth="1"/>
    <col min="14868" max="14868" width="9.140625" style="4" customWidth="1"/>
    <col min="14869" max="14869" width="9.42578125" style="4" customWidth="1"/>
    <col min="14870" max="14870" width="14.140625" style="4" customWidth="1"/>
    <col min="14871" max="14871" width="4" style="4" customWidth="1"/>
    <col min="14872" max="14872" width="8.42578125" style="4" customWidth="1"/>
    <col min="14873" max="14873" width="8" style="4" customWidth="1"/>
    <col min="14874" max="14874" width="13.140625" style="4" bestFit="1" customWidth="1"/>
    <col min="14875" max="14875" width="3.85546875" style="4" customWidth="1"/>
    <col min="14876" max="14876" width="9.28515625" style="4"/>
    <col min="14877" max="14877" width="9" style="4" customWidth="1"/>
    <col min="14878" max="14878" width="14.140625" style="4" customWidth="1"/>
    <col min="14879" max="14879" width="3.28515625" style="4" customWidth="1"/>
    <col min="14880" max="14880" width="17.7109375" style="4" customWidth="1"/>
    <col min="14881" max="14886" width="9.28515625" style="4"/>
    <col min="14887" max="14887" width="17.140625" style="4" customWidth="1"/>
    <col min="14888" max="15105" width="9.28515625" style="4"/>
    <col min="15106" max="15106" width="12" style="4" customWidth="1"/>
    <col min="15107" max="15107" width="2.7109375" style="4" customWidth="1"/>
    <col min="15108" max="15108" width="9.28515625" style="4"/>
    <col min="15109" max="15109" width="12.85546875" style="4" bestFit="1" customWidth="1"/>
    <col min="15110" max="15110" width="15.42578125" style="4" customWidth="1"/>
    <col min="15111" max="15111" width="5.85546875" style="4" customWidth="1"/>
    <col min="15112" max="15112" width="9" style="4" customWidth="1"/>
    <col min="15113" max="15113" width="10.85546875" style="4" bestFit="1" customWidth="1"/>
    <col min="15114" max="15114" width="14" style="4" customWidth="1"/>
    <col min="15115" max="15115" width="5.85546875" style="4" customWidth="1"/>
    <col min="15116" max="15116" width="9.28515625" style="4"/>
    <col min="15117" max="15117" width="9.85546875" style="4" bestFit="1" customWidth="1"/>
    <col min="15118" max="15118" width="14.85546875" style="4" customWidth="1"/>
    <col min="15119" max="15119" width="11.28515625" style="4" customWidth="1"/>
    <col min="15120" max="15120" width="10.42578125" style="4" customWidth="1"/>
    <col min="15121" max="15121" width="8.140625" style="4" bestFit="1" customWidth="1"/>
    <col min="15122" max="15122" width="14.140625" style="4" customWidth="1"/>
    <col min="15123" max="15123" width="4.7109375" style="4" customWidth="1"/>
    <col min="15124" max="15124" width="9.140625" style="4" customWidth="1"/>
    <col min="15125" max="15125" width="9.42578125" style="4" customWidth="1"/>
    <col min="15126" max="15126" width="14.140625" style="4" customWidth="1"/>
    <col min="15127" max="15127" width="4" style="4" customWidth="1"/>
    <col min="15128" max="15128" width="8.42578125" style="4" customWidth="1"/>
    <col min="15129" max="15129" width="8" style="4" customWidth="1"/>
    <col min="15130" max="15130" width="13.140625" style="4" bestFit="1" customWidth="1"/>
    <col min="15131" max="15131" width="3.85546875" style="4" customWidth="1"/>
    <col min="15132" max="15132" width="9.28515625" style="4"/>
    <col min="15133" max="15133" width="9" style="4" customWidth="1"/>
    <col min="15134" max="15134" width="14.140625" style="4" customWidth="1"/>
    <col min="15135" max="15135" width="3.28515625" style="4" customWidth="1"/>
    <col min="15136" max="15136" width="17.7109375" style="4" customWidth="1"/>
    <col min="15137" max="15142" width="9.28515625" style="4"/>
    <col min="15143" max="15143" width="17.140625" style="4" customWidth="1"/>
    <col min="15144" max="15361" width="9.28515625" style="4"/>
    <col min="15362" max="15362" width="12" style="4" customWidth="1"/>
    <col min="15363" max="15363" width="2.7109375" style="4" customWidth="1"/>
    <col min="15364" max="15364" width="9.28515625" style="4"/>
    <col min="15365" max="15365" width="12.85546875" style="4" bestFit="1" customWidth="1"/>
    <col min="15366" max="15366" width="15.42578125" style="4" customWidth="1"/>
    <col min="15367" max="15367" width="5.85546875" style="4" customWidth="1"/>
    <col min="15368" max="15368" width="9" style="4" customWidth="1"/>
    <col min="15369" max="15369" width="10.85546875" style="4" bestFit="1" customWidth="1"/>
    <col min="15370" max="15370" width="14" style="4" customWidth="1"/>
    <col min="15371" max="15371" width="5.85546875" style="4" customWidth="1"/>
    <col min="15372" max="15372" width="9.28515625" style="4"/>
    <col min="15373" max="15373" width="9.85546875" style="4" bestFit="1" customWidth="1"/>
    <col min="15374" max="15374" width="14.85546875" style="4" customWidth="1"/>
    <col min="15375" max="15375" width="11.28515625" style="4" customWidth="1"/>
    <col min="15376" max="15376" width="10.42578125" style="4" customWidth="1"/>
    <col min="15377" max="15377" width="8.140625" style="4" bestFit="1" customWidth="1"/>
    <col min="15378" max="15378" width="14.140625" style="4" customWidth="1"/>
    <col min="15379" max="15379" width="4.7109375" style="4" customWidth="1"/>
    <col min="15380" max="15380" width="9.140625" style="4" customWidth="1"/>
    <col min="15381" max="15381" width="9.42578125" style="4" customWidth="1"/>
    <col min="15382" max="15382" width="14.140625" style="4" customWidth="1"/>
    <col min="15383" max="15383" width="4" style="4" customWidth="1"/>
    <col min="15384" max="15384" width="8.42578125" style="4" customWidth="1"/>
    <col min="15385" max="15385" width="8" style="4" customWidth="1"/>
    <col min="15386" max="15386" width="13.140625" style="4" bestFit="1" customWidth="1"/>
    <col min="15387" max="15387" width="3.85546875" style="4" customWidth="1"/>
    <col min="15388" max="15388" width="9.28515625" style="4"/>
    <col min="15389" max="15389" width="9" style="4" customWidth="1"/>
    <col min="15390" max="15390" width="14.140625" style="4" customWidth="1"/>
    <col min="15391" max="15391" width="3.28515625" style="4" customWidth="1"/>
    <col min="15392" max="15392" width="17.7109375" style="4" customWidth="1"/>
    <col min="15393" max="15398" width="9.28515625" style="4"/>
    <col min="15399" max="15399" width="17.140625" style="4" customWidth="1"/>
    <col min="15400" max="15617" width="9.28515625" style="4"/>
    <col min="15618" max="15618" width="12" style="4" customWidth="1"/>
    <col min="15619" max="15619" width="2.7109375" style="4" customWidth="1"/>
    <col min="15620" max="15620" width="9.28515625" style="4"/>
    <col min="15621" max="15621" width="12.85546875" style="4" bestFit="1" customWidth="1"/>
    <col min="15622" max="15622" width="15.42578125" style="4" customWidth="1"/>
    <col min="15623" max="15623" width="5.85546875" style="4" customWidth="1"/>
    <col min="15624" max="15624" width="9" style="4" customWidth="1"/>
    <col min="15625" max="15625" width="10.85546875" style="4" bestFit="1" customWidth="1"/>
    <col min="15626" max="15626" width="14" style="4" customWidth="1"/>
    <col min="15627" max="15627" width="5.85546875" style="4" customWidth="1"/>
    <col min="15628" max="15628" width="9.28515625" style="4"/>
    <col min="15629" max="15629" width="9.85546875" style="4" bestFit="1" customWidth="1"/>
    <col min="15630" max="15630" width="14.85546875" style="4" customWidth="1"/>
    <col min="15631" max="15631" width="11.28515625" style="4" customWidth="1"/>
    <col min="15632" max="15632" width="10.42578125" style="4" customWidth="1"/>
    <col min="15633" max="15633" width="8.140625" style="4" bestFit="1" customWidth="1"/>
    <col min="15634" max="15634" width="14.140625" style="4" customWidth="1"/>
    <col min="15635" max="15635" width="4.7109375" style="4" customWidth="1"/>
    <col min="15636" max="15636" width="9.140625" style="4" customWidth="1"/>
    <col min="15637" max="15637" width="9.42578125" style="4" customWidth="1"/>
    <col min="15638" max="15638" width="14.140625" style="4" customWidth="1"/>
    <col min="15639" max="15639" width="4" style="4" customWidth="1"/>
    <col min="15640" max="15640" width="8.42578125" style="4" customWidth="1"/>
    <col min="15641" max="15641" width="8" style="4" customWidth="1"/>
    <col min="15642" max="15642" width="13.140625" style="4" bestFit="1" customWidth="1"/>
    <col min="15643" max="15643" width="3.85546875" style="4" customWidth="1"/>
    <col min="15644" max="15644" width="9.28515625" style="4"/>
    <col min="15645" max="15645" width="9" style="4" customWidth="1"/>
    <col min="15646" max="15646" width="14.140625" style="4" customWidth="1"/>
    <col min="15647" max="15647" width="3.28515625" style="4" customWidth="1"/>
    <col min="15648" max="15648" width="17.7109375" style="4" customWidth="1"/>
    <col min="15649" max="15654" width="9.28515625" style="4"/>
    <col min="15655" max="15655" width="17.140625" style="4" customWidth="1"/>
    <col min="15656" max="15873" width="9.28515625" style="4"/>
    <col min="15874" max="15874" width="12" style="4" customWidth="1"/>
    <col min="15875" max="15875" width="2.7109375" style="4" customWidth="1"/>
    <col min="15876" max="15876" width="9.28515625" style="4"/>
    <col min="15877" max="15877" width="12.85546875" style="4" bestFit="1" customWidth="1"/>
    <col min="15878" max="15878" width="15.42578125" style="4" customWidth="1"/>
    <col min="15879" max="15879" width="5.85546875" style="4" customWidth="1"/>
    <col min="15880" max="15880" width="9" style="4" customWidth="1"/>
    <col min="15881" max="15881" width="10.85546875" style="4" bestFit="1" customWidth="1"/>
    <col min="15882" max="15882" width="14" style="4" customWidth="1"/>
    <col min="15883" max="15883" width="5.85546875" style="4" customWidth="1"/>
    <col min="15884" max="15884" width="9.28515625" style="4"/>
    <col min="15885" max="15885" width="9.85546875" style="4" bestFit="1" customWidth="1"/>
    <col min="15886" max="15886" width="14.85546875" style="4" customWidth="1"/>
    <col min="15887" max="15887" width="11.28515625" style="4" customWidth="1"/>
    <col min="15888" max="15888" width="10.42578125" style="4" customWidth="1"/>
    <col min="15889" max="15889" width="8.140625" style="4" bestFit="1" customWidth="1"/>
    <col min="15890" max="15890" width="14.140625" style="4" customWidth="1"/>
    <col min="15891" max="15891" width="4.7109375" style="4" customWidth="1"/>
    <col min="15892" max="15892" width="9.140625" style="4" customWidth="1"/>
    <col min="15893" max="15893" width="9.42578125" style="4" customWidth="1"/>
    <col min="15894" max="15894" width="14.140625" style="4" customWidth="1"/>
    <col min="15895" max="15895" width="4" style="4" customWidth="1"/>
    <col min="15896" max="15896" width="8.42578125" style="4" customWidth="1"/>
    <col min="15897" max="15897" width="8" style="4" customWidth="1"/>
    <col min="15898" max="15898" width="13.140625" style="4" bestFit="1" customWidth="1"/>
    <col min="15899" max="15899" width="3.85546875" style="4" customWidth="1"/>
    <col min="15900" max="15900" width="9.28515625" style="4"/>
    <col min="15901" max="15901" width="9" style="4" customWidth="1"/>
    <col min="15902" max="15902" width="14.140625" style="4" customWidth="1"/>
    <col min="15903" max="15903" width="3.28515625" style="4" customWidth="1"/>
    <col min="15904" max="15904" width="17.7109375" style="4" customWidth="1"/>
    <col min="15905" max="15910" width="9.28515625" style="4"/>
    <col min="15911" max="15911" width="17.140625" style="4" customWidth="1"/>
    <col min="15912" max="16129" width="9.28515625" style="4"/>
    <col min="16130" max="16130" width="12" style="4" customWidth="1"/>
    <col min="16131" max="16131" width="2.7109375" style="4" customWidth="1"/>
    <col min="16132" max="16132" width="9.28515625" style="4"/>
    <col min="16133" max="16133" width="12.85546875" style="4" bestFit="1" customWidth="1"/>
    <col min="16134" max="16134" width="15.42578125" style="4" customWidth="1"/>
    <col min="16135" max="16135" width="5.85546875" style="4" customWidth="1"/>
    <col min="16136" max="16136" width="9" style="4" customWidth="1"/>
    <col min="16137" max="16137" width="10.85546875" style="4" bestFit="1" customWidth="1"/>
    <col min="16138" max="16138" width="14" style="4" customWidth="1"/>
    <col min="16139" max="16139" width="5.85546875" style="4" customWidth="1"/>
    <col min="16140" max="16140" width="9.28515625" style="4"/>
    <col min="16141" max="16141" width="9.85546875" style="4" bestFit="1" customWidth="1"/>
    <col min="16142" max="16142" width="14.85546875" style="4" customWidth="1"/>
    <col min="16143" max="16143" width="11.28515625" style="4" customWidth="1"/>
    <col min="16144" max="16144" width="10.42578125" style="4" customWidth="1"/>
    <col min="16145" max="16145" width="8.140625" style="4" bestFit="1" customWidth="1"/>
    <col min="16146" max="16146" width="14.140625" style="4" customWidth="1"/>
    <col min="16147" max="16147" width="4.7109375" style="4" customWidth="1"/>
    <col min="16148" max="16148" width="9.140625" style="4" customWidth="1"/>
    <col min="16149" max="16149" width="9.42578125" style="4" customWidth="1"/>
    <col min="16150" max="16150" width="14.140625" style="4" customWidth="1"/>
    <col min="16151" max="16151" width="4" style="4" customWidth="1"/>
    <col min="16152" max="16152" width="8.42578125" style="4" customWidth="1"/>
    <col min="16153" max="16153" width="8" style="4" customWidth="1"/>
    <col min="16154" max="16154" width="13.140625" style="4" bestFit="1" customWidth="1"/>
    <col min="16155" max="16155" width="3.85546875" style="4" customWidth="1"/>
    <col min="16156" max="16156" width="9.28515625" style="4"/>
    <col min="16157" max="16157" width="9" style="4" customWidth="1"/>
    <col min="16158" max="16158" width="14.140625" style="4" customWidth="1"/>
    <col min="16159" max="16159" width="3.28515625" style="4" customWidth="1"/>
    <col min="16160" max="16160" width="17.7109375" style="4" customWidth="1"/>
    <col min="16161" max="16166" width="9.28515625" style="4"/>
    <col min="16167" max="16167" width="17.140625" style="4" customWidth="1"/>
    <col min="16168" max="16384" width="9.28515625" style="4"/>
  </cols>
  <sheetData>
    <row r="1" spans="1:39" ht="20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 t="s">
        <v>1</v>
      </c>
      <c r="J1" s="2"/>
      <c r="K1" s="3"/>
      <c r="L1" s="3"/>
      <c r="M1" s="3"/>
      <c r="N1" s="3"/>
      <c r="AF1" s="5" t="s">
        <v>1</v>
      </c>
    </row>
    <row r="2" spans="1:39" s="10" customFormat="1" ht="15" customHeight="1" x14ac:dyDescent="0.2">
      <c r="A2" s="6" t="s">
        <v>3</v>
      </c>
      <c r="B2" s="6"/>
      <c r="C2" s="6"/>
      <c r="D2" s="6"/>
      <c r="E2" s="6"/>
      <c r="F2" s="6"/>
      <c r="G2" s="6"/>
      <c r="H2" s="7"/>
      <c r="I2" s="8"/>
      <c r="J2" s="8"/>
      <c r="K2" s="9"/>
      <c r="L2" s="9"/>
      <c r="M2" s="9"/>
      <c r="N2" s="9"/>
      <c r="AE2" s="7"/>
      <c r="AF2" s="7"/>
      <c r="AG2" s="7"/>
      <c r="AH2" s="7"/>
      <c r="AI2" s="7"/>
      <c r="AJ2" s="7"/>
      <c r="AK2" s="7"/>
      <c r="AL2" s="7"/>
      <c r="AM2" s="7"/>
    </row>
    <row r="3" spans="1:39" ht="18.75" customHeight="1" x14ac:dyDescent="0.35">
      <c r="A3" s="11" t="s">
        <v>5</v>
      </c>
      <c r="B3" s="11"/>
      <c r="C3" s="11"/>
      <c r="D3" s="11"/>
      <c r="E3" s="11"/>
      <c r="F3" s="11"/>
      <c r="G3" s="11"/>
      <c r="H3" s="12"/>
      <c r="I3" s="2"/>
      <c r="J3" s="2"/>
      <c r="K3" s="3"/>
      <c r="L3" s="3"/>
      <c r="M3" s="3"/>
      <c r="N3" s="3"/>
      <c r="AE3" s="12"/>
      <c r="AF3" s="12"/>
      <c r="AG3" s="12"/>
      <c r="AH3" s="12"/>
      <c r="AI3" s="12"/>
      <c r="AJ3" s="12"/>
      <c r="AK3" s="12"/>
      <c r="AL3" s="12"/>
      <c r="AM3" s="12"/>
    </row>
    <row r="4" spans="1:39" ht="22.5" customHeight="1" x14ac:dyDescent="0.3">
      <c r="A4" s="18" t="s">
        <v>6</v>
      </c>
      <c r="I4" s="11"/>
    </row>
    <row r="5" spans="1:39" ht="8.25" customHeight="1" x14ac:dyDescent="0.2"/>
    <row r="6" spans="1:39" ht="13.5" customHeight="1" thickBot="1" x14ac:dyDescent="0.3">
      <c r="A6" s="23"/>
      <c r="B6" s="23"/>
      <c r="C6" s="96" t="s">
        <v>8</v>
      </c>
      <c r="D6" s="96"/>
      <c r="E6" s="96"/>
      <c r="F6" s="23"/>
      <c r="G6" s="96" t="s">
        <v>9</v>
      </c>
      <c r="H6" s="96"/>
      <c r="I6" s="96"/>
      <c r="J6" s="23"/>
      <c r="K6" s="96" t="s">
        <v>10</v>
      </c>
      <c r="L6" s="96"/>
      <c r="M6" s="96"/>
      <c r="N6" s="86"/>
    </row>
    <row r="7" spans="1:39" ht="12" customHeight="1" x14ac:dyDescent="0.25">
      <c r="A7" s="26"/>
      <c r="B7" s="26"/>
      <c r="C7" s="26"/>
      <c r="D7" s="27" t="s">
        <v>13</v>
      </c>
      <c r="E7" s="28" t="s">
        <v>1</v>
      </c>
      <c r="F7" s="28"/>
      <c r="G7" s="26"/>
      <c r="H7" s="27" t="s">
        <v>13</v>
      </c>
      <c r="I7" s="28" t="s">
        <v>1</v>
      </c>
      <c r="J7" s="28"/>
      <c r="K7" s="26"/>
      <c r="L7" s="27" t="s">
        <v>13</v>
      </c>
      <c r="M7" s="28" t="s">
        <v>1</v>
      </c>
      <c r="N7" s="28"/>
    </row>
    <row r="8" spans="1:39" ht="12" customHeight="1" x14ac:dyDescent="0.2">
      <c r="A8" s="30" t="s">
        <v>14</v>
      </c>
      <c r="B8" s="30"/>
      <c r="C8" s="30" t="s">
        <v>15</v>
      </c>
      <c r="D8" s="30" t="s">
        <v>16</v>
      </c>
      <c r="E8" s="30" t="s">
        <v>17</v>
      </c>
      <c r="F8" s="31"/>
      <c r="G8" s="30" t="s">
        <v>15</v>
      </c>
      <c r="H8" s="30" t="s">
        <v>16</v>
      </c>
      <c r="I8" s="30" t="s">
        <v>17</v>
      </c>
      <c r="J8" s="31"/>
      <c r="K8" s="30" t="s">
        <v>15</v>
      </c>
      <c r="L8" s="30" t="s">
        <v>16</v>
      </c>
      <c r="M8" s="30" t="s">
        <v>17</v>
      </c>
      <c r="N8" s="30"/>
    </row>
    <row r="9" spans="1:39" ht="4.5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39" ht="12" customHeight="1" x14ac:dyDescent="0.25">
      <c r="A10" s="38" t="s">
        <v>18</v>
      </c>
      <c r="B10" s="33"/>
      <c r="C10" s="39">
        <v>32880</v>
      </c>
      <c r="D10" s="40">
        <f>E10/C10</f>
        <v>660.62238442822388</v>
      </c>
      <c r="E10" s="40">
        <v>21721264</v>
      </c>
      <c r="F10" s="40"/>
      <c r="G10" s="39">
        <v>24014</v>
      </c>
      <c r="H10" s="40">
        <f>I10/G10</f>
        <v>284.68988923128177</v>
      </c>
      <c r="I10" s="40">
        <v>6836543</v>
      </c>
      <c r="J10" s="40"/>
      <c r="K10" s="39">
        <f>C10+G10</f>
        <v>56894</v>
      </c>
      <c r="L10" s="40">
        <f>M10/K10</f>
        <v>501.94760431679964</v>
      </c>
      <c r="M10" s="40">
        <v>28557807</v>
      </c>
      <c r="N10" s="40"/>
    </row>
    <row r="11" spans="1:39" ht="12" customHeight="1" x14ac:dyDescent="0.25">
      <c r="A11" s="38" t="s">
        <v>20</v>
      </c>
      <c r="B11" s="33"/>
      <c r="C11" s="39">
        <v>29160</v>
      </c>
      <c r="D11" s="40">
        <f>E11/C11</f>
        <v>785.65624142661181</v>
      </c>
      <c r="E11" s="40">
        <v>22909736</v>
      </c>
      <c r="F11" s="40"/>
      <c r="G11" s="39">
        <v>27044</v>
      </c>
      <c r="H11" s="40">
        <f>I11/G11</f>
        <v>318.5774293743529</v>
      </c>
      <c r="I11" s="40">
        <v>8615608</v>
      </c>
      <c r="J11" s="40"/>
      <c r="K11" s="39">
        <f>C11+G11</f>
        <v>56204</v>
      </c>
      <c r="L11" s="40">
        <f>M11/K11</f>
        <v>560.90925912746422</v>
      </c>
      <c r="M11" s="40">
        <v>31525344</v>
      </c>
      <c r="N11" s="40"/>
    </row>
    <row r="12" spans="1:39" ht="12" customHeight="1" x14ac:dyDescent="0.25">
      <c r="A12" s="38" t="s">
        <v>21</v>
      </c>
      <c r="B12" s="33"/>
      <c r="C12" s="39">
        <v>34038</v>
      </c>
      <c r="D12" s="40">
        <v>754</v>
      </c>
      <c r="E12" s="40">
        <v>25646857</v>
      </c>
      <c r="F12" s="40"/>
      <c r="G12" s="39">
        <v>37447</v>
      </c>
      <c r="H12" s="40">
        <f>I12/G12</f>
        <v>344.803028279969</v>
      </c>
      <c r="I12" s="40">
        <v>12911839</v>
      </c>
      <c r="J12" s="40"/>
      <c r="K12" s="39">
        <f>C12+G12</f>
        <v>71485</v>
      </c>
      <c r="L12" s="40">
        <f>M12/K12</f>
        <v>539.39562145904733</v>
      </c>
      <c r="M12" s="40">
        <v>38558696</v>
      </c>
      <c r="N12" s="40"/>
    </row>
    <row r="13" spans="1:39" ht="12" customHeight="1" x14ac:dyDescent="0.25">
      <c r="A13" s="38" t="s">
        <v>22</v>
      </c>
      <c r="B13" s="33"/>
      <c r="C13" s="39">
        <v>35091</v>
      </c>
      <c r="D13" s="40">
        <f t="shared" ref="D13:D21" si="0">E13/C13</f>
        <v>833.47661793622296</v>
      </c>
      <c r="E13" s="40">
        <v>29247528</v>
      </c>
      <c r="F13" s="40"/>
      <c r="G13" s="39">
        <v>37797</v>
      </c>
      <c r="H13" s="40">
        <f t="shared" ref="H13:H43" si="1">I13/G13</f>
        <v>392.66920655078445</v>
      </c>
      <c r="I13" s="40">
        <v>14841718</v>
      </c>
      <c r="J13" s="40"/>
      <c r="K13" s="39">
        <f t="shared" ref="K13:K18" si="2">C13+G13</f>
        <v>72888</v>
      </c>
      <c r="L13" s="40">
        <f t="shared" ref="L13:L23" si="3">M13/K13</f>
        <v>604.89032488201076</v>
      </c>
      <c r="M13" s="40">
        <v>44089246</v>
      </c>
      <c r="N13" s="40"/>
    </row>
    <row r="14" spans="1:39" ht="12" customHeight="1" x14ac:dyDescent="0.25">
      <c r="A14" s="38" t="s">
        <v>23</v>
      </c>
      <c r="B14" s="33"/>
      <c r="C14" s="39">
        <v>35288</v>
      </c>
      <c r="D14" s="40">
        <f t="shared" si="0"/>
        <v>891.98546248016328</v>
      </c>
      <c r="E14" s="40">
        <v>31476383</v>
      </c>
      <c r="F14" s="40"/>
      <c r="G14" s="39">
        <v>34260</v>
      </c>
      <c r="H14" s="40">
        <f t="shared" si="1"/>
        <v>357.52711617046117</v>
      </c>
      <c r="I14" s="40">
        <v>12248879</v>
      </c>
      <c r="J14" s="40"/>
      <c r="K14" s="39">
        <f t="shared" si="2"/>
        <v>69548</v>
      </c>
      <c r="L14" s="40">
        <f t="shared" si="3"/>
        <v>628.70624604589636</v>
      </c>
      <c r="M14" s="40">
        <v>43725262</v>
      </c>
      <c r="N14" s="40"/>
    </row>
    <row r="15" spans="1:39" ht="12" customHeight="1" x14ac:dyDescent="0.25">
      <c r="A15" s="38" t="s">
        <v>24</v>
      </c>
      <c r="B15" s="33"/>
      <c r="C15" s="39">
        <v>34704</v>
      </c>
      <c r="D15" s="40">
        <f t="shared" si="0"/>
        <v>998.54215652374364</v>
      </c>
      <c r="E15" s="40">
        <v>34653407</v>
      </c>
      <c r="F15" s="40"/>
      <c r="G15" s="39">
        <v>33078</v>
      </c>
      <c r="H15" s="40">
        <f t="shared" si="1"/>
        <v>370.38832456617689</v>
      </c>
      <c r="I15" s="40">
        <v>12251705</v>
      </c>
      <c r="J15" s="40"/>
      <c r="K15" s="39">
        <f t="shared" si="2"/>
        <v>67782</v>
      </c>
      <c r="L15" s="40">
        <f t="shared" si="3"/>
        <v>691.99952789826204</v>
      </c>
      <c r="M15" s="40">
        <v>46905112</v>
      </c>
      <c r="N15" s="40"/>
    </row>
    <row r="16" spans="1:39" ht="12" customHeight="1" x14ac:dyDescent="0.25">
      <c r="A16" s="38" t="s">
        <v>25</v>
      </c>
      <c r="B16" s="33"/>
      <c r="C16" s="39">
        <v>35004</v>
      </c>
      <c r="D16" s="40">
        <f t="shared" si="0"/>
        <v>1140.1914638327048</v>
      </c>
      <c r="E16" s="40">
        <v>39911262</v>
      </c>
      <c r="F16" s="40"/>
      <c r="G16" s="39">
        <v>30394</v>
      </c>
      <c r="H16" s="40">
        <f t="shared" si="1"/>
        <v>419.66095281963544</v>
      </c>
      <c r="I16" s="40">
        <v>12755175</v>
      </c>
      <c r="J16" s="40"/>
      <c r="K16" s="39">
        <f t="shared" si="2"/>
        <v>65398</v>
      </c>
      <c r="L16" s="40">
        <f t="shared" si="3"/>
        <v>805.32182941374356</v>
      </c>
      <c r="M16" s="40">
        <v>52666437</v>
      </c>
      <c r="N16" s="40"/>
    </row>
    <row r="17" spans="1:14" ht="12" customHeight="1" x14ac:dyDescent="0.25">
      <c r="A17" s="38" t="s">
        <v>26</v>
      </c>
      <c r="B17" s="33"/>
      <c r="C17" s="39">
        <v>33470</v>
      </c>
      <c r="D17" s="40">
        <f t="shared" si="0"/>
        <v>1189.2470869435315</v>
      </c>
      <c r="E17" s="40">
        <v>39804100</v>
      </c>
      <c r="F17" s="40"/>
      <c r="G17" s="39">
        <v>30176</v>
      </c>
      <c r="H17" s="40">
        <f t="shared" si="1"/>
        <v>465.36373276776249</v>
      </c>
      <c r="I17" s="40">
        <v>14042816</v>
      </c>
      <c r="J17" s="40"/>
      <c r="K17" s="39">
        <f t="shared" si="2"/>
        <v>63646</v>
      </c>
      <c r="L17" s="40">
        <f t="shared" si="3"/>
        <v>846.03770857555855</v>
      </c>
      <c r="M17" s="40">
        <v>53846916</v>
      </c>
      <c r="N17" s="40"/>
    </row>
    <row r="18" spans="1:14" ht="12" customHeight="1" x14ac:dyDescent="0.25">
      <c r="A18" s="38" t="s">
        <v>27</v>
      </c>
      <c r="B18" s="33"/>
      <c r="C18" s="39">
        <v>34497</v>
      </c>
      <c r="D18" s="40">
        <f t="shared" si="0"/>
        <v>1274.9626634200076</v>
      </c>
      <c r="E18" s="40">
        <v>43982387</v>
      </c>
      <c r="F18" s="40"/>
      <c r="G18" s="39">
        <v>31058</v>
      </c>
      <c r="H18" s="40">
        <f t="shared" si="1"/>
        <v>437.88817695923757</v>
      </c>
      <c r="I18" s="40">
        <v>13599931</v>
      </c>
      <c r="J18" s="40"/>
      <c r="K18" s="39">
        <f t="shared" si="2"/>
        <v>65555</v>
      </c>
      <c r="L18" s="40">
        <f t="shared" si="3"/>
        <v>878.38178628632443</v>
      </c>
      <c r="M18" s="40">
        <v>57582318</v>
      </c>
      <c r="N18" s="40"/>
    </row>
    <row r="19" spans="1:14" ht="12" customHeight="1" x14ac:dyDescent="0.25">
      <c r="A19" s="38" t="s">
        <v>28</v>
      </c>
      <c r="B19" s="33"/>
      <c r="C19" s="39">
        <v>36739</v>
      </c>
      <c r="D19" s="40">
        <f t="shared" si="0"/>
        <v>1471.7920465989821</v>
      </c>
      <c r="E19" s="40">
        <v>54072168</v>
      </c>
      <c r="F19" s="40"/>
      <c r="G19" s="39">
        <v>36811</v>
      </c>
      <c r="H19" s="40">
        <f t="shared" si="1"/>
        <v>492.03067018010921</v>
      </c>
      <c r="I19" s="40">
        <v>18112141</v>
      </c>
      <c r="J19" s="40"/>
      <c r="K19" s="39">
        <v>73550</v>
      </c>
      <c r="L19" s="40">
        <f t="shared" si="3"/>
        <v>981.43180149558123</v>
      </c>
      <c r="M19" s="40">
        <v>72184309</v>
      </c>
      <c r="N19" s="40"/>
    </row>
    <row r="20" spans="1:14" ht="12" customHeight="1" x14ac:dyDescent="0.25">
      <c r="A20" s="38" t="s">
        <v>29</v>
      </c>
      <c r="B20" s="33"/>
      <c r="C20" s="39">
        <v>39612</v>
      </c>
      <c r="D20" s="40">
        <f t="shared" si="0"/>
        <v>1646.9098505503382</v>
      </c>
      <c r="E20" s="40">
        <v>65237393</v>
      </c>
      <c r="F20" s="40"/>
      <c r="G20" s="39">
        <v>38139</v>
      </c>
      <c r="H20" s="40">
        <f t="shared" si="1"/>
        <v>515.59768216261568</v>
      </c>
      <c r="I20" s="40">
        <v>19664380</v>
      </c>
      <c r="J20" s="40"/>
      <c r="K20" s="39">
        <v>77751</v>
      </c>
      <c r="L20" s="40">
        <f t="shared" si="3"/>
        <v>1091.9701740170544</v>
      </c>
      <c r="M20" s="40">
        <v>84901773</v>
      </c>
      <c r="N20" s="40"/>
    </row>
    <row r="21" spans="1:14" ht="12" customHeight="1" x14ac:dyDescent="0.25">
      <c r="A21" s="38" t="s">
        <v>30</v>
      </c>
      <c r="B21" s="33"/>
      <c r="C21" s="39">
        <v>40999</v>
      </c>
      <c r="D21" s="40">
        <f t="shared" si="0"/>
        <v>1635.8025561599063</v>
      </c>
      <c r="E21" s="40">
        <v>67066269</v>
      </c>
      <c r="F21" s="40"/>
      <c r="G21" s="39">
        <v>38090</v>
      </c>
      <c r="H21" s="40">
        <f t="shared" si="1"/>
        <v>550.95253347335256</v>
      </c>
      <c r="I21" s="40">
        <v>20985782</v>
      </c>
      <c r="J21" s="40"/>
      <c r="K21" s="39">
        <f>C21+G21</f>
        <v>79089</v>
      </c>
      <c r="L21" s="40">
        <f t="shared" si="3"/>
        <v>1113.3286677034732</v>
      </c>
      <c r="M21" s="40">
        <f t="shared" ref="M21:M43" si="4">E21+I21</f>
        <v>88052051</v>
      </c>
      <c r="N21" s="40"/>
    </row>
    <row r="22" spans="1:14" ht="12" customHeight="1" x14ac:dyDescent="0.25">
      <c r="A22" s="38" t="s">
        <v>31</v>
      </c>
      <c r="B22" s="33"/>
      <c r="C22" s="39">
        <v>40356</v>
      </c>
      <c r="D22" s="40">
        <f>E22/C22+1</f>
        <v>1957.48458717415</v>
      </c>
      <c r="E22" s="40">
        <v>78955892</v>
      </c>
      <c r="F22" s="40"/>
      <c r="G22" s="39">
        <v>34903</v>
      </c>
      <c r="H22" s="40">
        <f t="shared" si="1"/>
        <v>641.71925049422691</v>
      </c>
      <c r="I22" s="40">
        <v>22397927</v>
      </c>
      <c r="J22" s="40"/>
      <c r="K22" s="39">
        <f>C22+G22</f>
        <v>75259</v>
      </c>
      <c r="L22" s="40">
        <f t="shared" si="3"/>
        <v>1346.7335335308733</v>
      </c>
      <c r="M22" s="40">
        <f t="shared" si="4"/>
        <v>101353819</v>
      </c>
      <c r="N22" s="40"/>
    </row>
    <row r="23" spans="1:14" ht="12" customHeight="1" x14ac:dyDescent="0.25">
      <c r="A23" s="38" t="s">
        <v>32</v>
      </c>
      <c r="B23" s="33"/>
      <c r="C23" s="39">
        <v>44386</v>
      </c>
      <c r="D23" s="40">
        <f>E23/C23</f>
        <v>1934.7831523453342</v>
      </c>
      <c r="E23" s="40">
        <v>85877285</v>
      </c>
      <c r="F23" s="33"/>
      <c r="G23" s="39">
        <v>42316</v>
      </c>
      <c r="H23" s="40">
        <f t="shared" si="1"/>
        <v>588.10102561678798</v>
      </c>
      <c r="I23" s="40">
        <v>24886083</v>
      </c>
      <c r="J23" s="33"/>
      <c r="K23" s="39">
        <v>86702</v>
      </c>
      <c r="L23" s="40">
        <f t="shared" si="3"/>
        <v>1277.5180272658069</v>
      </c>
      <c r="M23" s="40">
        <f t="shared" si="4"/>
        <v>110763368</v>
      </c>
      <c r="N23" s="40"/>
    </row>
    <row r="24" spans="1:14" ht="12" customHeight="1" x14ac:dyDescent="0.25">
      <c r="A24" s="38" t="s">
        <v>33</v>
      </c>
      <c r="B24" s="33"/>
      <c r="C24" s="39">
        <v>44222</v>
      </c>
      <c r="D24" s="40">
        <v>2132</v>
      </c>
      <c r="E24" s="40">
        <v>94261070</v>
      </c>
      <c r="F24" s="33"/>
      <c r="G24" s="39">
        <v>44450</v>
      </c>
      <c r="H24" s="40">
        <f t="shared" si="1"/>
        <v>684.12672665916762</v>
      </c>
      <c r="I24" s="40">
        <v>30409433</v>
      </c>
      <c r="J24" s="33"/>
      <c r="K24" s="39">
        <v>88672</v>
      </c>
      <c r="L24" s="40">
        <v>1406</v>
      </c>
      <c r="M24" s="40">
        <f t="shared" si="4"/>
        <v>124670503</v>
      </c>
      <c r="N24" s="40"/>
    </row>
    <row r="25" spans="1:14" ht="12" customHeight="1" x14ac:dyDescent="0.25">
      <c r="A25" s="38" t="s">
        <v>34</v>
      </c>
      <c r="B25" s="33"/>
      <c r="C25" s="39">
        <v>44297</v>
      </c>
      <c r="D25" s="40">
        <v>2243</v>
      </c>
      <c r="E25" s="40">
        <v>99375316</v>
      </c>
      <c r="F25" s="33"/>
      <c r="G25" s="39">
        <v>45243</v>
      </c>
      <c r="H25" s="40">
        <f t="shared" si="1"/>
        <v>711.52600402272174</v>
      </c>
      <c r="I25" s="40">
        <v>32191571</v>
      </c>
      <c r="J25" s="33"/>
      <c r="K25" s="39">
        <v>89540</v>
      </c>
      <c r="L25" s="40">
        <v>1469</v>
      </c>
      <c r="M25" s="40">
        <f t="shared" si="4"/>
        <v>131566887</v>
      </c>
      <c r="N25" s="40"/>
    </row>
    <row r="26" spans="1:14" ht="12" customHeight="1" x14ac:dyDescent="0.25">
      <c r="A26" s="38" t="s">
        <v>35</v>
      </c>
      <c r="B26" s="33"/>
      <c r="C26" s="42">
        <v>44749</v>
      </c>
      <c r="D26" s="43">
        <f t="shared" ref="D26:D43" si="5">E26/C26</f>
        <v>2352.7396366399248</v>
      </c>
      <c r="E26" s="43">
        <v>105282746</v>
      </c>
      <c r="F26" s="33"/>
      <c r="G26" s="42">
        <v>43179</v>
      </c>
      <c r="H26" s="40">
        <f t="shared" si="1"/>
        <v>744.78999050464347</v>
      </c>
      <c r="I26" s="43">
        <v>32159287</v>
      </c>
      <c r="J26" s="33"/>
      <c r="K26" s="42">
        <f>C26+G26</f>
        <v>87928</v>
      </c>
      <c r="L26" s="43">
        <f>M26/K26</f>
        <v>1563.1202006186879</v>
      </c>
      <c r="M26" s="40">
        <f t="shared" si="4"/>
        <v>137442033</v>
      </c>
      <c r="N26" s="40"/>
    </row>
    <row r="27" spans="1:14" ht="12" customHeight="1" x14ac:dyDescent="0.25">
      <c r="A27" s="38" t="s">
        <v>36</v>
      </c>
      <c r="B27" s="33"/>
      <c r="C27" s="39">
        <v>45378</v>
      </c>
      <c r="D27" s="43">
        <f t="shared" si="5"/>
        <v>2485.6944554629995</v>
      </c>
      <c r="E27" s="40">
        <v>112795843</v>
      </c>
      <c r="F27" s="33"/>
      <c r="G27" s="39">
        <v>41095</v>
      </c>
      <c r="H27" s="40">
        <f t="shared" si="1"/>
        <v>803.97690716632189</v>
      </c>
      <c r="I27" s="40">
        <v>33039431</v>
      </c>
      <c r="J27" s="33"/>
      <c r="K27" s="39">
        <v>86473</v>
      </c>
      <c r="L27" s="40">
        <v>1686</v>
      </c>
      <c r="M27" s="40">
        <f t="shared" si="4"/>
        <v>145835274</v>
      </c>
      <c r="N27" s="40"/>
    </row>
    <row r="28" spans="1:14" ht="12" customHeight="1" x14ac:dyDescent="0.25">
      <c r="A28" s="38" t="s">
        <v>37</v>
      </c>
      <c r="B28" s="33"/>
      <c r="C28" s="39">
        <v>45849</v>
      </c>
      <c r="D28" s="43">
        <f t="shared" si="5"/>
        <v>2539.1913673144454</v>
      </c>
      <c r="E28" s="40">
        <v>116419385</v>
      </c>
      <c r="F28" s="33"/>
      <c r="G28" s="39">
        <v>44819</v>
      </c>
      <c r="H28" s="40">
        <f t="shared" si="1"/>
        <v>804.71456302014769</v>
      </c>
      <c r="I28" s="40">
        <v>36066502</v>
      </c>
      <c r="J28" s="33"/>
      <c r="K28" s="39">
        <f t="shared" ref="K28:K43" si="6">C28+G28</f>
        <v>90668</v>
      </c>
      <c r="L28" s="40">
        <f t="shared" ref="L28:L43" si="7">M28/K28</f>
        <v>1681.8049036043587</v>
      </c>
      <c r="M28" s="40">
        <f t="shared" si="4"/>
        <v>152485887</v>
      </c>
      <c r="N28" s="40"/>
    </row>
    <row r="29" spans="1:14" ht="12" customHeight="1" x14ac:dyDescent="0.25">
      <c r="A29" s="45" t="s">
        <v>38</v>
      </c>
      <c r="B29" s="46"/>
      <c r="C29" s="39">
        <v>44280</v>
      </c>
      <c r="D29" s="43">
        <f t="shared" si="5"/>
        <v>2729.0560523938575</v>
      </c>
      <c r="E29" s="40">
        <v>120842602</v>
      </c>
      <c r="F29" s="46"/>
      <c r="G29" s="39">
        <v>44688</v>
      </c>
      <c r="H29" s="40">
        <f t="shared" si="1"/>
        <v>837.03705692803442</v>
      </c>
      <c r="I29" s="40">
        <v>37405512</v>
      </c>
      <c r="J29" s="46"/>
      <c r="K29" s="39">
        <f t="shared" si="6"/>
        <v>88968</v>
      </c>
      <c r="L29" s="40">
        <f t="shared" si="7"/>
        <v>1778.7082321733658</v>
      </c>
      <c r="M29" s="40">
        <f t="shared" si="4"/>
        <v>158248114</v>
      </c>
      <c r="N29" s="40"/>
    </row>
    <row r="30" spans="1:14" ht="12" customHeight="1" x14ac:dyDescent="0.25">
      <c r="A30" s="45" t="s">
        <v>39</v>
      </c>
      <c r="B30" s="46"/>
      <c r="C30" s="39">
        <v>44663</v>
      </c>
      <c r="D30" s="43">
        <f t="shared" si="5"/>
        <v>2868.3682242572149</v>
      </c>
      <c r="E30" s="40">
        <v>128109930</v>
      </c>
      <c r="F30" s="46"/>
      <c r="G30" s="39">
        <v>46195</v>
      </c>
      <c r="H30" s="40">
        <f t="shared" si="1"/>
        <v>887.90975213767729</v>
      </c>
      <c r="I30" s="40">
        <v>41016991</v>
      </c>
      <c r="J30" s="46"/>
      <c r="K30" s="39">
        <f t="shared" si="6"/>
        <v>90858</v>
      </c>
      <c r="L30" s="40">
        <f t="shared" si="7"/>
        <v>1861.4422615509916</v>
      </c>
      <c r="M30" s="40">
        <f t="shared" si="4"/>
        <v>169126921</v>
      </c>
      <c r="N30" s="40"/>
    </row>
    <row r="31" spans="1:14" ht="12" customHeight="1" x14ac:dyDescent="0.25">
      <c r="A31" s="45" t="s">
        <v>40</v>
      </c>
      <c r="B31" s="46"/>
      <c r="C31" s="39">
        <v>44094</v>
      </c>
      <c r="D31" s="43">
        <f t="shared" si="5"/>
        <v>3028.9744863246701</v>
      </c>
      <c r="E31" s="40">
        <v>133559601</v>
      </c>
      <c r="F31" s="46"/>
      <c r="G31" s="39">
        <v>48481</v>
      </c>
      <c r="H31" s="40">
        <f t="shared" si="1"/>
        <v>958.94426682617927</v>
      </c>
      <c r="I31" s="40">
        <v>46490577</v>
      </c>
      <c r="J31" s="46"/>
      <c r="K31" s="39">
        <f t="shared" si="6"/>
        <v>92575</v>
      </c>
      <c r="L31" s="40">
        <f t="shared" si="7"/>
        <v>1944.9114555765595</v>
      </c>
      <c r="M31" s="40">
        <f t="shared" si="4"/>
        <v>180050178</v>
      </c>
      <c r="N31" s="40"/>
    </row>
    <row r="32" spans="1:14" ht="12" customHeight="1" x14ac:dyDescent="0.25">
      <c r="A32" s="45" t="s">
        <v>41</v>
      </c>
      <c r="B32" s="48"/>
      <c r="C32" s="39">
        <v>39844</v>
      </c>
      <c r="D32" s="43">
        <f t="shared" si="5"/>
        <v>3011.4765083826924</v>
      </c>
      <c r="E32" s="40">
        <v>119989270</v>
      </c>
      <c r="F32" s="46"/>
      <c r="G32" s="39">
        <v>48421</v>
      </c>
      <c r="H32" s="40">
        <f t="shared" si="1"/>
        <v>934.60597674562689</v>
      </c>
      <c r="I32" s="40">
        <v>45254556</v>
      </c>
      <c r="J32" s="46"/>
      <c r="K32" s="39">
        <f t="shared" si="6"/>
        <v>88265</v>
      </c>
      <c r="L32" s="40">
        <f t="shared" si="7"/>
        <v>1872.1330765309012</v>
      </c>
      <c r="M32" s="40">
        <f t="shared" si="4"/>
        <v>165243826</v>
      </c>
      <c r="N32" s="40"/>
    </row>
    <row r="33" spans="1:14" ht="12" customHeight="1" x14ac:dyDescent="0.25">
      <c r="A33" s="45" t="s">
        <v>42</v>
      </c>
      <c r="B33" s="48"/>
      <c r="C33" s="39">
        <v>43824</v>
      </c>
      <c r="D33" s="43">
        <f t="shared" si="5"/>
        <v>2864.8779207740049</v>
      </c>
      <c r="E33" s="40">
        <v>125550410</v>
      </c>
      <c r="F33" s="46"/>
      <c r="G33" s="39">
        <v>51656</v>
      </c>
      <c r="H33" s="40">
        <f t="shared" si="1"/>
        <v>836.56200634969798</v>
      </c>
      <c r="I33" s="40">
        <v>43213447</v>
      </c>
      <c r="J33" s="46"/>
      <c r="K33" s="39">
        <f t="shared" si="6"/>
        <v>95480</v>
      </c>
      <c r="L33" s="40">
        <f t="shared" si="7"/>
        <v>1767.530969836615</v>
      </c>
      <c r="M33" s="40">
        <f t="shared" si="4"/>
        <v>168763857</v>
      </c>
      <c r="N33" s="40"/>
    </row>
    <row r="34" spans="1:14" ht="12" customHeight="1" x14ac:dyDescent="0.25">
      <c r="A34" s="45" t="s">
        <v>43</v>
      </c>
      <c r="B34" s="48"/>
      <c r="C34" s="39">
        <v>43989</v>
      </c>
      <c r="D34" s="43">
        <f t="shared" si="5"/>
        <v>2726.0065925572303</v>
      </c>
      <c r="E34" s="40">
        <v>119914304</v>
      </c>
      <c r="F34" s="46"/>
      <c r="G34" s="39">
        <v>58745</v>
      </c>
      <c r="H34" s="40">
        <f t="shared" si="1"/>
        <v>812.95283002808753</v>
      </c>
      <c r="I34" s="40">
        <v>47756914</v>
      </c>
      <c r="J34" s="46"/>
      <c r="K34" s="39">
        <f t="shared" si="6"/>
        <v>102734</v>
      </c>
      <c r="L34" s="40">
        <f t="shared" si="7"/>
        <v>1632.0908170615376</v>
      </c>
      <c r="M34" s="40">
        <f t="shared" si="4"/>
        <v>167671218</v>
      </c>
      <c r="N34" s="40"/>
    </row>
    <row r="35" spans="1:14" ht="12" customHeight="1" x14ac:dyDescent="0.25">
      <c r="A35" s="45" t="s">
        <v>44</v>
      </c>
      <c r="B35" s="48"/>
      <c r="C35" s="39">
        <v>43361</v>
      </c>
      <c r="D35" s="43">
        <f t="shared" si="5"/>
        <v>3127.2417379672979</v>
      </c>
      <c r="E35" s="40">
        <v>135600329</v>
      </c>
      <c r="F35" s="46"/>
      <c r="G35" s="39">
        <v>57967</v>
      </c>
      <c r="H35" s="40">
        <f t="shared" si="1"/>
        <v>900.64847240671418</v>
      </c>
      <c r="I35" s="40">
        <v>52207890</v>
      </c>
      <c r="J35" s="46"/>
      <c r="K35" s="39">
        <f t="shared" si="6"/>
        <v>101328</v>
      </c>
      <c r="L35" s="40">
        <f t="shared" si="7"/>
        <v>1853.4681331912207</v>
      </c>
      <c r="M35" s="40">
        <f t="shared" si="4"/>
        <v>187808219</v>
      </c>
      <c r="N35" s="40"/>
    </row>
    <row r="36" spans="1:14" ht="12" customHeight="1" x14ac:dyDescent="0.25">
      <c r="A36" s="45" t="s">
        <v>45</v>
      </c>
      <c r="B36" s="48"/>
      <c r="C36" s="39">
        <v>43377</v>
      </c>
      <c r="D36" s="43">
        <f t="shared" si="5"/>
        <v>3439.0661871498719</v>
      </c>
      <c r="E36" s="40">
        <v>149176374</v>
      </c>
      <c r="F36" s="46"/>
      <c r="G36" s="39">
        <v>57211</v>
      </c>
      <c r="H36" s="40">
        <f t="shared" si="1"/>
        <v>989.23497229553755</v>
      </c>
      <c r="I36" s="40">
        <v>56595122</v>
      </c>
      <c r="J36" s="46"/>
      <c r="K36" s="39">
        <f t="shared" si="6"/>
        <v>100588</v>
      </c>
      <c r="L36" s="40">
        <f t="shared" si="7"/>
        <v>2045.6863244124547</v>
      </c>
      <c r="M36" s="40">
        <f t="shared" si="4"/>
        <v>205771496</v>
      </c>
      <c r="N36" s="40"/>
    </row>
    <row r="37" spans="1:14" ht="12" customHeight="1" x14ac:dyDescent="0.25">
      <c r="A37" s="45" t="s">
        <v>46</v>
      </c>
      <c r="B37" s="48"/>
      <c r="C37" s="39">
        <v>42724</v>
      </c>
      <c r="D37" s="43">
        <f t="shared" si="5"/>
        <v>3487.3323658833442</v>
      </c>
      <c r="E37" s="40">
        <v>148992788</v>
      </c>
      <c r="F37" s="46"/>
      <c r="G37" s="39">
        <v>56679</v>
      </c>
      <c r="H37" s="40">
        <f t="shared" si="1"/>
        <v>999.40441786199472</v>
      </c>
      <c r="I37" s="40">
        <v>56645243</v>
      </c>
      <c r="J37" s="46"/>
      <c r="K37" s="39">
        <f t="shared" si="6"/>
        <v>99403</v>
      </c>
      <c r="L37" s="40">
        <f t="shared" si="7"/>
        <v>2068.7306318722776</v>
      </c>
      <c r="M37" s="40">
        <f t="shared" si="4"/>
        <v>205638031</v>
      </c>
      <c r="N37" s="40"/>
    </row>
    <row r="38" spans="1:14" ht="12" customHeight="1" x14ac:dyDescent="0.25">
      <c r="A38" s="45" t="s">
        <v>47</v>
      </c>
      <c r="B38" s="48"/>
      <c r="C38" s="39">
        <v>42372</v>
      </c>
      <c r="D38" s="43">
        <f t="shared" si="5"/>
        <v>3542.4539318417824</v>
      </c>
      <c r="E38" s="40">
        <v>150100858</v>
      </c>
      <c r="F38" s="46"/>
      <c r="G38" s="39">
        <v>56326</v>
      </c>
      <c r="H38" s="40">
        <f t="shared" si="1"/>
        <v>1008.2357525831765</v>
      </c>
      <c r="I38" s="40">
        <v>56789887</v>
      </c>
      <c r="J38" s="46"/>
      <c r="K38" s="39">
        <f t="shared" si="6"/>
        <v>98698</v>
      </c>
      <c r="L38" s="40">
        <f t="shared" si="7"/>
        <v>2096.1999736570142</v>
      </c>
      <c r="M38" s="40">
        <f t="shared" si="4"/>
        <v>206890745</v>
      </c>
      <c r="N38" s="40"/>
    </row>
    <row r="39" spans="1:14" ht="12" customHeight="1" x14ac:dyDescent="0.25">
      <c r="A39" s="45" t="s">
        <v>48</v>
      </c>
      <c r="B39" s="48"/>
      <c r="C39" s="39">
        <v>42115</v>
      </c>
      <c r="D39" s="43">
        <f t="shared" si="5"/>
        <v>3626.7292176184255</v>
      </c>
      <c r="E39" s="40">
        <v>152739701</v>
      </c>
      <c r="F39" s="46"/>
      <c r="G39" s="39">
        <v>52690</v>
      </c>
      <c r="H39" s="40">
        <f t="shared" si="1"/>
        <v>1030.9986524957296</v>
      </c>
      <c r="I39" s="40">
        <v>54323319</v>
      </c>
      <c r="J39" s="46"/>
      <c r="K39" s="39">
        <f t="shared" si="6"/>
        <v>94805</v>
      </c>
      <c r="L39" s="40">
        <f t="shared" si="7"/>
        <v>2184.0938769052264</v>
      </c>
      <c r="M39" s="40">
        <f t="shared" si="4"/>
        <v>207063020</v>
      </c>
      <c r="N39" s="40"/>
    </row>
    <row r="40" spans="1:14" ht="12" customHeight="1" x14ac:dyDescent="0.25">
      <c r="A40" s="45" t="s">
        <v>49</v>
      </c>
      <c r="B40" s="48"/>
      <c r="C40" s="39">
        <v>44743</v>
      </c>
      <c r="D40" s="43">
        <f t="shared" si="5"/>
        <v>3575.5664796727979</v>
      </c>
      <c r="E40" s="40">
        <v>159981571</v>
      </c>
      <c r="F40" s="46"/>
      <c r="G40" s="39">
        <v>53411</v>
      </c>
      <c r="H40" s="40">
        <f t="shared" si="1"/>
        <v>1006.1618393214881</v>
      </c>
      <c r="I40" s="40">
        <v>53740110</v>
      </c>
      <c r="J40" s="46"/>
      <c r="K40" s="39">
        <f t="shared" si="6"/>
        <v>98154</v>
      </c>
      <c r="L40" s="40">
        <f t="shared" si="7"/>
        <v>2177.4118324265951</v>
      </c>
      <c r="M40" s="40">
        <f t="shared" si="4"/>
        <v>213721681</v>
      </c>
      <c r="N40" s="40"/>
    </row>
    <row r="41" spans="1:14" ht="12" customHeight="1" x14ac:dyDescent="0.25">
      <c r="A41" s="45" t="s">
        <v>50</v>
      </c>
      <c r="B41" s="48"/>
      <c r="C41" s="39">
        <v>47588</v>
      </c>
      <c r="D41" s="43">
        <f t="shared" si="5"/>
        <v>3468.967407749853</v>
      </c>
      <c r="E41" s="40">
        <v>165081221</v>
      </c>
      <c r="F41" s="46"/>
      <c r="G41" s="39">
        <v>59771</v>
      </c>
      <c r="H41" s="40">
        <f t="shared" si="1"/>
        <v>950.92636897492093</v>
      </c>
      <c r="I41" s="40">
        <v>56837820</v>
      </c>
      <c r="J41" s="46"/>
      <c r="K41" s="39">
        <f t="shared" si="6"/>
        <v>107359</v>
      </c>
      <c r="L41" s="40">
        <f t="shared" si="7"/>
        <v>2067.0744045678516</v>
      </c>
      <c r="M41" s="40">
        <f t="shared" si="4"/>
        <v>221919041</v>
      </c>
      <c r="N41" s="40"/>
    </row>
    <row r="42" spans="1:14" ht="12" customHeight="1" x14ac:dyDescent="0.25">
      <c r="A42" s="45" t="s">
        <v>51</v>
      </c>
      <c r="B42" s="48"/>
      <c r="C42" s="39">
        <v>44219</v>
      </c>
      <c r="D42" s="43">
        <f t="shared" si="5"/>
        <v>3487.3013862819148</v>
      </c>
      <c r="E42" s="40">
        <v>154204980</v>
      </c>
      <c r="F42" s="46"/>
      <c r="G42" s="39">
        <v>51549</v>
      </c>
      <c r="H42" s="40">
        <f t="shared" si="1"/>
        <v>936.67531862887733</v>
      </c>
      <c r="I42" s="40">
        <v>48284676</v>
      </c>
      <c r="J42" s="46"/>
      <c r="K42" s="39">
        <f t="shared" si="6"/>
        <v>95768</v>
      </c>
      <c r="L42" s="40">
        <f t="shared" si="7"/>
        <v>2114.376994403141</v>
      </c>
      <c r="M42" s="40">
        <f t="shared" si="4"/>
        <v>202489656</v>
      </c>
      <c r="N42" s="40"/>
    </row>
    <row r="43" spans="1:14" ht="12" customHeight="1" x14ac:dyDescent="0.25">
      <c r="A43" s="45" t="s">
        <v>52</v>
      </c>
      <c r="B43" s="48"/>
      <c r="C43" s="39">
        <v>44581</v>
      </c>
      <c r="D43" s="43">
        <f t="shared" si="5"/>
        <v>3529.2991633206971</v>
      </c>
      <c r="E43" s="40">
        <v>157339686</v>
      </c>
      <c r="F43" s="46"/>
      <c r="G43" s="39">
        <v>46929</v>
      </c>
      <c r="H43" s="40">
        <f t="shared" si="1"/>
        <v>941.31306867821604</v>
      </c>
      <c r="I43" s="40">
        <v>44174881</v>
      </c>
      <c r="J43" s="46"/>
      <c r="K43" s="39">
        <f t="shared" si="6"/>
        <v>91510</v>
      </c>
      <c r="L43" s="40">
        <f t="shared" si="7"/>
        <v>2202.1043273959131</v>
      </c>
      <c r="M43" s="40">
        <f t="shared" si="4"/>
        <v>201514567</v>
      </c>
      <c r="N43" s="40"/>
    </row>
    <row r="44" spans="1:14" ht="12" customHeight="1" x14ac:dyDescent="0.25">
      <c r="A44" s="45" t="s">
        <v>53</v>
      </c>
      <c r="B44" s="48"/>
      <c r="C44" s="39">
        <v>43167</v>
      </c>
      <c r="D44" s="43">
        <f>E44/C44</f>
        <v>3550.2855421965855</v>
      </c>
      <c r="E44" s="40">
        <v>153255176</v>
      </c>
      <c r="F44" s="46"/>
      <c r="G44" s="39">
        <v>42121</v>
      </c>
      <c r="H44" s="40">
        <f>I44/G44</f>
        <v>944.19360888867789</v>
      </c>
      <c r="I44" s="40">
        <v>39770379</v>
      </c>
      <c r="J44" s="46"/>
      <c r="K44" s="39">
        <f>C44+G44</f>
        <v>85288</v>
      </c>
      <c r="L44" s="40">
        <f>M44/K44</f>
        <v>2263.2205585779948</v>
      </c>
      <c r="M44" s="40">
        <f>E44+I44</f>
        <v>193025555</v>
      </c>
      <c r="N44" s="40"/>
    </row>
    <row r="45" spans="1:14" ht="12" customHeight="1" x14ac:dyDescent="0.25">
      <c r="A45" s="45" t="s">
        <v>54</v>
      </c>
      <c r="B45" s="48"/>
      <c r="C45" s="39">
        <v>39539</v>
      </c>
      <c r="D45" s="43">
        <f>E45/C45</f>
        <v>3587.6058575077773</v>
      </c>
      <c r="E45" s="40">
        <v>141850348</v>
      </c>
      <c r="F45" s="46"/>
      <c r="G45" s="39">
        <v>28245</v>
      </c>
      <c r="H45" s="40">
        <f>I45/G45</f>
        <v>982.68008497079131</v>
      </c>
      <c r="I45" s="40">
        <v>27755799</v>
      </c>
      <c r="J45" s="46"/>
      <c r="K45" s="39">
        <f>C45+G45</f>
        <v>67784</v>
      </c>
      <c r="L45" s="40">
        <f>M45/K45</f>
        <v>2502.1560692788858</v>
      </c>
      <c r="M45" s="40">
        <f>E45+I45</f>
        <v>169606147</v>
      </c>
      <c r="N45" s="40"/>
    </row>
    <row r="46" spans="1:14" ht="12" customHeight="1" x14ac:dyDescent="0.25">
      <c r="A46" s="45" t="s">
        <v>55</v>
      </c>
      <c r="B46" s="48"/>
      <c r="C46" s="39">
        <v>43267</v>
      </c>
      <c r="D46" s="43">
        <f>E46/C46</f>
        <v>3561.4425081470868</v>
      </c>
      <c r="E46" s="40">
        <v>154092933</v>
      </c>
      <c r="F46" s="46"/>
      <c r="G46" s="39">
        <v>37296</v>
      </c>
      <c r="H46" s="40">
        <f>I46/G46</f>
        <v>968.27724152724147</v>
      </c>
      <c r="I46" s="40">
        <v>36112868</v>
      </c>
      <c r="J46" s="46"/>
      <c r="K46" s="39">
        <f>C46+G46</f>
        <v>80563</v>
      </c>
      <c r="L46" s="40">
        <f>M46/K46</f>
        <v>2360.9572756724551</v>
      </c>
      <c r="M46" s="40">
        <f>E46+I46</f>
        <v>190205801</v>
      </c>
      <c r="N46" s="40"/>
    </row>
    <row r="47" spans="1:14" ht="12" customHeight="1" x14ac:dyDescent="0.25">
      <c r="A47" s="45" t="s">
        <v>56</v>
      </c>
      <c r="B47" s="48"/>
      <c r="C47" s="39">
        <v>47630</v>
      </c>
      <c r="D47" s="43">
        <f>E47/C47</f>
        <v>3963.1448456854923</v>
      </c>
      <c r="E47" s="40">
        <v>188764589</v>
      </c>
      <c r="F47" s="46"/>
      <c r="G47" s="39">
        <v>41698</v>
      </c>
      <c r="H47" s="40">
        <f>I47/G47</f>
        <v>1033.8107343277854</v>
      </c>
      <c r="I47" s="40">
        <v>43107840</v>
      </c>
      <c r="J47" s="46"/>
      <c r="K47" s="39">
        <f>C47+G47</f>
        <v>89328</v>
      </c>
      <c r="L47" s="40">
        <f>M47/K47</f>
        <v>2595.7418614544154</v>
      </c>
      <c r="M47" s="40">
        <f>E47+I47</f>
        <v>231872429</v>
      </c>
      <c r="N47" s="40"/>
    </row>
    <row r="48" spans="1:14" ht="12" customHeight="1" x14ac:dyDescent="0.25">
      <c r="A48" s="45" t="s">
        <v>57</v>
      </c>
      <c r="B48" s="48"/>
      <c r="C48" s="39">
        <v>47335</v>
      </c>
      <c r="D48" s="43">
        <f>E48/C48</f>
        <v>3964.5044470265129</v>
      </c>
      <c r="E48" s="40">
        <v>187659818</v>
      </c>
      <c r="F48" s="46"/>
      <c r="G48" s="39">
        <v>41110</v>
      </c>
      <c r="H48" s="40">
        <f>I48/G48</f>
        <v>1028.8778885915835</v>
      </c>
      <c r="I48" s="40">
        <v>42297170</v>
      </c>
      <c r="J48" s="46"/>
      <c r="K48" s="39">
        <f>C48+G48</f>
        <v>88445</v>
      </c>
      <c r="L48" s="40">
        <f>M48/K48</f>
        <v>2599.9998643224603</v>
      </c>
      <c r="M48" s="40">
        <f>E48+I48</f>
        <v>229956988</v>
      </c>
      <c r="N48" s="40"/>
    </row>
    <row r="49" spans="1:30" ht="18" customHeight="1" x14ac:dyDescent="0.25">
      <c r="B49" s="50"/>
      <c r="C49" s="50"/>
      <c r="D49" s="50"/>
      <c r="E49" s="50"/>
      <c r="F49" s="50"/>
      <c r="G49" s="50"/>
      <c r="H49" s="50"/>
      <c r="I49" s="50"/>
      <c r="J49" s="51"/>
      <c r="K49" s="52"/>
      <c r="L49" s="53"/>
      <c r="M49" s="53"/>
      <c r="N49" s="53"/>
    </row>
    <row r="50" spans="1:30" ht="15" customHeight="1" x14ac:dyDescent="0.25">
      <c r="A50" s="54" t="s">
        <v>2</v>
      </c>
      <c r="B50" s="50"/>
      <c r="C50" s="50"/>
      <c r="D50" s="50"/>
      <c r="E50" s="50"/>
      <c r="F50" s="50"/>
      <c r="G50" s="50"/>
      <c r="H50" s="50"/>
      <c r="I50" s="50"/>
      <c r="J50" s="51"/>
      <c r="K50" s="52"/>
      <c r="L50" s="53"/>
      <c r="M50" s="53"/>
      <c r="N50" s="53"/>
      <c r="O50" s="47"/>
      <c r="P50" s="35"/>
      <c r="Q50" s="36"/>
      <c r="R50" s="36"/>
      <c r="T50" s="35"/>
      <c r="U50" s="36"/>
      <c r="V50" s="36"/>
      <c r="X50" s="44"/>
      <c r="Y50" s="36"/>
      <c r="Z50" s="36"/>
      <c r="AB50" s="35"/>
      <c r="AC50" s="36"/>
      <c r="AD50" s="36"/>
    </row>
    <row r="51" spans="1:30" ht="15" customHeight="1" x14ac:dyDescent="0.25">
      <c r="A51" s="92" t="s">
        <v>4</v>
      </c>
      <c r="B51" s="93"/>
      <c r="C51" s="93"/>
      <c r="D51" s="93"/>
      <c r="E51" s="93"/>
      <c r="F51" s="93"/>
      <c r="G51" s="93"/>
      <c r="H51" s="93"/>
      <c r="I51" s="93"/>
      <c r="J51" s="55"/>
      <c r="K51" s="55"/>
      <c r="L51" s="55"/>
      <c r="M51" s="56"/>
      <c r="N51" s="56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</row>
    <row r="52" spans="1:30" ht="18" customHeight="1" x14ac:dyDescent="0.2">
      <c r="A52" s="58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6"/>
      <c r="N52" s="56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</row>
    <row r="53" spans="1:30" ht="30.75" customHeight="1" x14ac:dyDescent="0.3">
      <c r="A53" s="18" t="s">
        <v>58</v>
      </c>
      <c r="B53" s="11"/>
      <c r="C53" s="59"/>
      <c r="D53" s="59"/>
      <c r="E53" s="59"/>
      <c r="F53" s="59"/>
      <c r="G53" s="59"/>
      <c r="H53" s="59"/>
      <c r="I53" s="60"/>
      <c r="J53" s="59"/>
      <c r="K53" s="59"/>
      <c r="L53" s="59"/>
      <c r="M53" s="59"/>
      <c r="N53" s="59"/>
      <c r="X53" s="57"/>
      <c r="Y53" s="57"/>
      <c r="Z53" s="57"/>
      <c r="AA53" s="57"/>
      <c r="AB53" s="57"/>
      <c r="AC53" s="57"/>
      <c r="AD53" s="57"/>
    </row>
    <row r="54" spans="1:30" ht="9.75" customHeight="1" x14ac:dyDescent="0.3">
      <c r="A54" s="61"/>
      <c r="B54" s="11"/>
      <c r="C54" s="59"/>
      <c r="D54" s="59"/>
      <c r="E54" s="59"/>
      <c r="F54" s="59"/>
      <c r="G54" s="59"/>
      <c r="H54" s="59"/>
      <c r="I54" s="60"/>
      <c r="J54" s="59"/>
      <c r="K54" s="59"/>
      <c r="L54" s="59"/>
      <c r="M54" s="59"/>
      <c r="N54" s="59"/>
      <c r="X54" s="57"/>
      <c r="Y54" s="57"/>
      <c r="Z54" s="57"/>
      <c r="AA54" s="57"/>
      <c r="AB54" s="57"/>
      <c r="AC54" s="57"/>
      <c r="AD54" s="57"/>
    </row>
    <row r="55" spans="1:30" ht="17.25" customHeight="1" thickBot="1" x14ac:dyDescent="0.35">
      <c r="A55" s="11"/>
      <c r="B55" s="11"/>
      <c r="C55" s="96" t="s">
        <v>59</v>
      </c>
      <c r="D55" s="96"/>
      <c r="E55" s="96"/>
      <c r="F55" s="62"/>
      <c r="G55" s="96" t="s">
        <v>60</v>
      </c>
      <c r="H55" s="96"/>
      <c r="I55" s="96"/>
      <c r="J55" s="62"/>
      <c r="K55" s="96" t="s">
        <v>11</v>
      </c>
      <c r="L55" s="99"/>
      <c r="M55" s="99"/>
      <c r="N55" s="87"/>
    </row>
    <row r="56" spans="1:30" ht="15" customHeight="1" x14ac:dyDescent="0.2">
      <c r="A56" s="27"/>
      <c r="B56" s="27"/>
      <c r="C56" s="27"/>
      <c r="D56" s="27" t="s">
        <v>13</v>
      </c>
      <c r="E56" s="27" t="s">
        <v>1</v>
      </c>
      <c r="F56" s="63"/>
      <c r="G56" s="27"/>
      <c r="H56" s="27" t="s">
        <v>13</v>
      </c>
      <c r="I56" s="27" t="s">
        <v>1</v>
      </c>
      <c r="J56" s="63"/>
      <c r="K56" s="27"/>
      <c r="L56" s="27" t="s">
        <v>13</v>
      </c>
      <c r="M56" s="27" t="s">
        <v>1</v>
      </c>
      <c r="N56" s="27"/>
    </row>
    <row r="57" spans="1:30" ht="11.25" customHeight="1" x14ac:dyDescent="0.2">
      <c r="A57" s="30" t="s">
        <v>14</v>
      </c>
      <c r="B57" s="30"/>
      <c r="C57" s="30" t="s">
        <v>15</v>
      </c>
      <c r="D57" s="30" t="s">
        <v>16</v>
      </c>
      <c r="E57" s="30" t="s">
        <v>17</v>
      </c>
      <c r="F57" s="31"/>
      <c r="G57" s="30" t="s">
        <v>15</v>
      </c>
      <c r="H57" s="30" t="s">
        <v>16</v>
      </c>
      <c r="I57" s="30" t="s">
        <v>17</v>
      </c>
      <c r="J57" s="31"/>
      <c r="K57" s="30" t="s">
        <v>15</v>
      </c>
      <c r="L57" s="30" t="s">
        <v>16</v>
      </c>
      <c r="M57" s="30" t="s">
        <v>17</v>
      </c>
      <c r="N57" s="30"/>
    </row>
    <row r="58" spans="1:30" ht="3.9" customHeight="1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</row>
    <row r="59" spans="1:30" ht="12" customHeight="1" x14ac:dyDescent="0.25">
      <c r="A59" s="38" t="s">
        <v>18</v>
      </c>
      <c r="B59" s="33"/>
      <c r="C59" s="39">
        <v>32547</v>
      </c>
      <c r="D59" s="40">
        <v>1494</v>
      </c>
      <c r="E59" s="40">
        <v>48607293</v>
      </c>
      <c r="F59" s="40"/>
      <c r="G59" s="39">
        <v>6199</v>
      </c>
      <c r="H59" s="40">
        <f>I59/G59</f>
        <v>1280.70624294241</v>
      </c>
      <c r="I59" s="40">
        <v>7939098</v>
      </c>
      <c r="J59" s="40"/>
      <c r="K59" s="39">
        <v>38746</v>
      </c>
      <c r="L59" s="40">
        <f>M59/K59</f>
        <v>1459.4123522428122</v>
      </c>
      <c r="M59" s="40">
        <v>56546391</v>
      </c>
      <c r="N59" s="40"/>
    </row>
    <row r="60" spans="1:30" ht="12" customHeight="1" x14ac:dyDescent="0.25">
      <c r="A60" s="38" t="s">
        <v>20</v>
      </c>
      <c r="B60" s="33"/>
      <c r="C60" s="42">
        <v>32173</v>
      </c>
      <c r="D60" s="43">
        <f>E60/C60</f>
        <v>1545.7158176110404</v>
      </c>
      <c r="E60" s="43">
        <v>49730315</v>
      </c>
      <c r="F60" s="40"/>
      <c r="G60" s="42">
        <v>6460</v>
      </c>
      <c r="H60" s="43">
        <f>I60/G60</f>
        <v>1371.9018575851394</v>
      </c>
      <c r="I60" s="43">
        <v>8862486</v>
      </c>
      <c r="J60" s="40"/>
      <c r="K60" s="42">
        <v>38633</v>
      </c>
      <c r="L60" s="43">
        <f>M60/K60</f>
        <v>1516.6515931975255</v>
      </c>
      <c r="M60" s="43">
        <v>58592801</v>
      </c>
      <c r="N60" s="43"/>
    </row>
    <row r="61" spans="1:30" ht="12" customHeight="1" x14ac:dyDescent="0.25">
      <c r="A61" s="38" t="s">
        <v>21</v>
      </c>
      <c r="B61" s="33"/>
      <c r="C61" s="39">
        <v>29112</v>
      </c>
      <c r="D61" s="40">
        <f>E61/C61</f>
        <v>1608.2918384171476</v>
      </c>
      <c r="E61" s="40">
        <v>46820592</v>
      </c>
      <c r="F61" s="40"/>
      <c r="G61" s="39">
        <v>5413</v>
      </c>
      <c r="H61" s="40">
        <f>I61/G61</f>
        <v>1428.7642711989654</v>
      </c>
      <c r="I61" s="40">
        <v>7733901</v>
      </c>
      <c r="J61" s="40"/>
      <c r="K61" s="39">
        <v>34525</v>
      </c>
      <c r="L61" s="40">
        <f>M61/K61</f>
        <v>1580.1446198406952</v>
      </c>
      <c r="M61" s="40">
        <v>54554493</v>
      </c>
      <c r="N61" s="40"/>
    </row>
    <row r="62" spans="1:30" ht="12" customHeight="1" x14ac:dyDescent="0.25">
      <c r="A62" s="38" t="s">
        <v>22</v>
      </c>
      <c r="B62" s="33"/>
      <c r="C62" s="39">
        <v>29649</v>
      </c>
      <c r="D62" s="40">
        <v>1766</v>
      </c>
      <c r="E62" s="40">
        <v>52345476</v>
      </c>
      <c r="F62" s="40"/>
      <c r="G62" s="39">
        <v>5357</v>
      </c>
      <c r="H62" s="40">
        <v>1532</v>
      </c>
      <c r="I62" s="40">
        <v>8207447</v>
      </c>
      <c r="J62" s="40"/>
      <c r="K62" s="39">
        <v>35006</v>
      </c>
      <c r="L62" s="40">
        <v>1730</v>
      </c>
      <c r="M62" s="40">
        <v>60552923</v>
      </c>
      <c r="N62" s="40"/>
    </row>
    <row r="63" spans="1:30" ht="12" customHeight="1" x14ac:dyDescent="0.25">
      <c r="A63" s="38" t="s">
        <v>23</v>
      </c>
      <c r="B63" s="33"/>
      <c r="C63" s="39">
        <v>29571</v>
      </c>
      <c r="D63" s="40">
        <v>1991</v>
      </c>
      <c r="E63" s="40">
        <v>56875669</v>
      </c>
      <c r="F63" s="40"/>
      <c r="G63" s="39">
        <v>5429</v>
      </c>
      <c r="H63" s="40">
        <f t="shared" ref="H63:H72" si="8">I63/G63</f>
        <v>1674.0554429913427</v>
      </c>
      <c r="I63" s="40">
        <v>9088447</v>
      </c>
      <c r="J63" s="40"/>
      <c r="K63" s="39">
        <v>35000</v>
      </c>
      <c r="L63" s="40">
        <f t="shared" ref="L63:L72" si="9">M63/K63</f>
        <v>1884.6890285714285</v>
      </c>
      <c r="M63" s="40">
        <v>65964116</v>
      </c>
      <c r="N63" s="40"/>
    </row>
    <row r="64" spans="1:30" ht="12" customHeight="1" x14ac:dyDescent="0.25">
      <c r="A64" s="38" t="s">
        <v>24</v>
      </c>
      <c r="B64" s="33"/>
      <c r="C64" s="39">
        <v>29428</v>
      </c>
      <c r="D64" s="40">
        <f t="shared" ref="D64:D72" si="10">E64/C64</f>
        <v>2189.8679149109689</v>
      </c>
      <c r="E64" s="40">
        <v>64443433</v>
      </c>
      <c r="F64" s="40"/>
      <c r="G64" s="39">
        <v>5411</v>
      </c>
      <c r="H64" s="40">
        <f t="shared" si="8"/>
        <v>1840.5244871557938</v>
      </c>
      <c r="I64" s="40">
        <v>9959078</v>
      </c>
      <c r="J64" s="40"/>
      <c r="K64" s="39">
        <v>34839</v>
      </c>
      <c r="L64" s="40">
        <f t="shared" si="9"/>
        <v>2135.6098338069405</v>
      </c>
      <c r="M64" s="40">
        <v>74402511</v>
      </c>
      <c r="N64" s="40"/>
    </row>
    <row r="65" spans="1:14" ht="12" customHeight="1" x14ac:dyDescent="0.25">
      <c r="A65" s="38" t="s">
        <v>25</v>
      </c>
      <c r="B65" s="33"/>
      <c r="C65" s="39">
        <v>28247</v>
      </c>
      <c r="D65" s="40">
        <f t="shared" si="10"/>
        <v>2401.0589089106807</v>
      </c>
      <c r="E65" s="40">
        <v>67822711</v>
      </c>
      <c r="F65" s="40"/>
      <c r="G65" s="39">
        <v>5140</v>
      </c>
      <c r="H65" s="40">
        <f t="shared" si="8"/>
        <v>2128.4733463035018</v>
      </c>
      <c r="I65" s="40">
        <v>10940353</v>
      </c>
      <c r="J65" s="40"/>
      <c r="K65" s="39">
        <v>33387</v>
      </c>
      <c r="L65" s="40">
        <f t="shared" si="9"/>
        <v>2359.0937790157845</v>
      </c>
      <c r="M65" s="40">
        <v>78763064</v>
      </c>
      <c r="N65" s="40"/>
    </row>
    <row r="66" spans="1:14" ht="12" customHeight="1" x14ac:dyDescent="0.25">
      <c r="A66" s="38" t="s">
        <v>26</v>
      </c>
      <c r="B66" s="33"/>
      <c r="C66" s="39">
        <v>28907</v>
      </c>
      <c r="D66" s="40">
        <f t="shared" si="10"/>
        <v>2414.0263603971357</v>
      </c>
      <c r="E66" s="40">
        <v>69782260</v>
      </c>
      <c r="F66" s="43"/>
      <c r="G66" s="39">
        <v>5358</v>
      </c>
      <c r="H66" s="40">
        <f t="shared" si="8"/>
        <v>2146.921985815603</v>
      </c>
      <c r="I66" s="40">
        <v>11503208</v>
      </c>
      <c r="J66" s="40"/>
      <c r="K66" s="39">
        <v>34265</v>
      </c>
      <c r="L66" s="40">
        <f t="shared" si="9"/>
        <v>2372.2594192324527</v>
      </c>
      <c r="M66" s="40">
        <v>81285469</v>
      </c>
      <c r="N66" s="40"/>
    </row>
    <row r="67" spans="1:14" ht="12" customHeight="1" x14ac:dyDescent="0.25">
      <c r="A67" s="38" t="s">
        <v>27</v>
      </c>
      <c r="B67" s="33"/>
      <c r="C67" s="39">
        <v>29835</v>
      </c>
      <c r="D67" s="40">
        <f t="shared" si="10"/>
        <v>2430.9037707390648</v>
      </c>
      <c r="E67" s="40">
        <v>72526014</v>
      </c>
      <c r="F67" s="43"/>
      <c r="G67" s="39">
        <v>5648</v>
      </c>
      <c r="H67" s="40">
        <f t="shared" si="8"/>
        <v>2194.6800637393767</v>
      </c>
      <c r="I67" s="40">
        <v>12395553</v>
      </c>
      <c r="J67" s="40"/>
      <c r="K67" s="39">
        <v>35483</v>
      </c>
      <c r="L67" s="40">
        <f t="shared" si="9"/>
        <v>2393.3029056167743</v>
      </c>
      <c r="M67" s="40">
        <v>84921567</v>
      </c>
      <c r="N67" s="40"/>
    </row>
    <row r="68" spans="1:14" ht="12" customHeight="1" x14ac:dyDescent="0.25">
      <c r="A68" s="38" t="s">
        <v>28</v>
      </c>
      <c r="B68" s="33"/>
      <c r="C68" s="39">
        <v>31441</v>
      </c>
      <c r="D68" s="40">
        <f t="shared" si="10"/>
        <v>2729.7278394453101</v>
      </c>
      <c r="E68" s="40">
        <v>85825373</v>
      </c>
      <c r="F68" s="40"/>
      <c r="G68" s="39">
        <v>5099</v>
      </c>
      <c r="H68" s="40">
        <f t="shared" si="8"/>
        <v>2388.8497744655815</v>
      </c>
      <c r="I68" s="40">
        <v>12180745</v>
      </c>
      <c r="J68" s="40"/>
      <c r="K68" s="39">
        <v>36540</v>
      </c>
      <c r="L68" s="40">
        <f t="shared" si="9"/>
        <v>2682.1597701149426</v>
      </c>
      <c r="M68" s="40">
        <v>98006118</v>
      </c>
      <c r="N68" s="40"/>
    </row>
    <row r="69" spans="1:14" ht="12" customHeight="1" x14ac:dyDescent="0.25">
      <c r="A69" s="38" t="s">
        <v>29</v>
      </c>
      <c r="B69" s="33"/>
      <c r="C69" s="39">
        <v>30860</v>
      </c>
      <c r="D69" s="40">
        <f t="shared" si="10"/>
        <v>2784.3679196370708</v>
      </c>
      <c r="E69" s="40">
        <v>85925594</v>
      </c>
      <c r="F69" s="40"/>
      <c r="G69" s="39">
        <v>4595</v>
      </c>
      <c r="H69" s="40">
        <f t="shared" si="8"/>
        <v>2520.251795429815</v>
      </c>
      <c r="I69" s="40">
        <v>11580557</v>
      </c>
      <c r="J69" s="40"/>
      <c r="K69" s="39">
        <v>35455</v>
      </c>
      <c r="L69" s="40">
        <f t="shared" si="9"/>
        <v>2750.138231561134</v>
      </c>
      <c r="M69" s="40">
        <v>97506151</v>
      </c>
      <c r="N69" s="40"/>
    </row>
    <row r="70" spans="1:14" ht="12" customHeight="1" x14ac:dyDescent="0.25">
      <c r="A70" s="38" t="s">
        <v>30</v>
      </c>
      <c r="B70" s="33"/>
      <c r="C70" s="39">
        <v>30936</v>
      </c>
      <c r="D70" s="40">
        <f t="shared" si="10"/>
        <v>2690.5231768813032</v>
      </c>
      <c r="E70" s="40">
        <v>83234025</v>
      </c>
      <c r="F70" s="40"/>
      <c r="G70" s="39">
        <f>4154+576</f>
        <v>4730</v>
      </c>
      <c r="H70" s="40">
        <f t="shared" si="8"/>
        <v>2521.5718816067651</v>
      </c>
      <c r="I70" s="40">
        <f>10550252+1376783</f>
        <v>11927035</v>
      </c>
      <c r="J70" s="40"/>
      <c r="K70" s="39">
        <f>(C70+G70)</f>
        <v>35666</v>
      </c>
      <c r="L70" s="40">
        <f t="shared" si="9"/>
        <v>2668.1169741490494</v>
      </c>
      <c r="M70" s="40">
        <f>(I70+E70)</f>
        <v>95161060</v>
      </c>
      <c r="N70" s="40"/>
    </row>
    <row r="71" spans="1:14" ht="12" customHeight="1" x14ac:dyDescent="0.25">
      <c r="A71" s="38" t="s">
        <v>31</v>
      </c>
      <c r="B71" s="33"/>
      <c r="C71" s="39">
        <v>29630</v>
      </c>
      <c r="D71" s="40">
        <f t="shared" si="10"/>
        <v>2894.7356733040838</v>
      </c>
      <c r="E71" s="40">
        <v>85771018</v>
      </c>
      <c r="F71" s="40"/>
      <c r="G71" s="39">
        <f>4621+741</f>
        <v>5362</v>
      </c>
      <c r="H71" s="40">
        <f t="shared" si="8"/>
        <v>2558.1898545318909</v>
      </c>
      <c r="I71" s="40">
        <f>11783805+1933209</f>
        <v>13717014</v>
      </c>
      <c r="J71" s="40"/>
      <c r="K71" s="39">
        <f>(C71+G71)</f>
        <v>34992</v>
      </c>
      <c r="L71" s="40">
        <f t="shared" si="9"/>
        <v>2843.1650663008686</v>
      </c>
      <c r="M71" s="40">
        <f>(I71+E71)</f>
        <v>99488032</v>
      </c>
      <c r="N71" s="40"/>
    </row>
    <row r="72" spans="1:14" ht="12" customHeight="1" x14ac:dyDescent="0.25">
      <c r="A72" s="38" t="s">
        <v>32</v>
      </c>
      <c r="B72" s="33"/>
      <c r="C72" s="39">
        <v>30600</v>
      </c>
      <c r="D72" s="40">
        <f t="shared" si="10"/>
        <v>2671.3412418300654</v>
      </c>
      <c r="E72" s="40">
        <v>81743042</v>
      </c>
      <c r="F72" s="33"/>
      <c r="G72" s="39">
        <v>5839</v>
      </c>
      <c r="H72" s="40">
        <f t="shared" si="8"/>
        <v>2407.6158588799453</v>
      </c>
      <c r="I72" s="40">
        <v>14058069</v>
      </c>
      <c r="J72" s="33"/>
      <c r="K72" s="39">
        <v>36439</v>
      </c>
      <c r="L72" s="40">
        <f t="shared" si="9"/>
        <v>2629.0817805098932</v>
      </c>
      <c r="M72" s="40">
        <v>95801111</v>
      </c>
      <c r="N72" s="40"/>
    </row>
    <row r="73" spans="1:14" ht="12" customHeight="1" x14ac:dyDescent="0.2">
      <c r="A73" s="65" t="s">
        <v>33</v>
      </c>
      <c r="B73" s="66"/>
      <c r="C73" s="67">
        <v>32418</v>
      </c>
      <c r="D73" s="68">
        <v>3024</v>
      </c>
      <c r="E73" s="68">
        <v>98031188</v>
      </c>
      <c r="F73" s="66"/>
      <c r="G73" s="67">
        <v>6129</v>
      </c>
      <c r="H73" s="68">
        <v>2771</v>
      </c>
      <c r="I73" s="68">
        <v>16982525</v>
      </c>
      <c r="J73" s="67"/>
      <c r="K73" s="67">
        <v>38547</v>
      </c>
      <c r="L73" s="68">
        <v>2984</v>
      </c>
      <c r="M73" s="68">
        <v>115013713</v>
      </c>
      <c r="N73" s="68"/>
    </row>
    <row r="74" spans="1:14" ht="12" customHeight="1" x14ac:dyDescent="0.25">
      <c r="A74" s="38" t="s">
        <v>34</v>
      </c>
      <c r="B74" s="33"/>
      <c r="C74" s="39">
        <v>36619</v>
      </c>
      <c r="D74" s="40">
        <v>3081</v>
      </c>
      <c r="E74" s="40">
        <v>112812726</v>
      </c>
      <c r="F74" s="33"/>
      <c r="G74" s="39">
        <v>3824</v>
      </c>
      <c r="H74" s="40">
        <v>2848</v>
      </c>
      <c r="I74" s="40">
        <v>10892330</v>
      </c>
      <c r="J74" s="33"/>
      <c r="K74" s="39">
        <v>40443</v>
      </c>
      <c r="L74" s="40">
        <v>3059</v>
      </c>
      <c r="M74" s="40">
        <v>123705056</v>
      </c>
      <c r="N74" s="40"/>
    </row>
    <row r="75" spans="1:14" ht="12" customHeight="1" x14ac:dyDescent="0.25">
      <c r="A75" s="38" t="s">
        <v>35</v>
      </c>
      <c r="B75" s="33"/>
      <c r="C75" s="39">
        <v>36336</v>
      </c>
      <c r="D75" s="40">
        <f>E75/C75</f>
        <v>3185.8730184940555</v>
      </c>
      <c r="E75" s="40">
        <v>115761882</v>
      </c>
      <c r="F75" s="33"/>
      <c r="G75" s="39">
        <v>3343</v>
      </c>
      <c r="H75" s="40">
        <f>I75/G75</f>
        <v>3008.6993718217168</v>
      </c>
      <c r="I75" s="40">
        <v>10058082</v>
      </c>
      <c r="J75" s="33"/>
      <c r="K75" s="39">
        <f>C75+G75</f>
        <v>39679</v>
      </c>
      <c r="L75" s="40">
        <f>M75/K75</f>
        <v>3170.945941177953</v>
      </c>
      <c r="M75" s="40">
        <f>E75+I75</f>
        <v>125819964</v>
      </c>
      <c r="N75" s="40"/>
    </row>
    <row r="76" spans="1:14" ht="12" customHeight="1" x14ac:dyDescent="0.25">
      <c r="A76" s="38" t="s">
        <v>36</v>
      </c>
      <c r="B76" s="33"/>
      <c r="C76" s="39">
        <v>36765</v>
      </c>
      <c r="D76" s="40">
        <v>3325</v>
      </c>
      <c r="E76" s="40">
        <v>122246472</v>
      </c>
      <c r="F76" s="33"/>
      <c r="G76" s="39">
        <v>2924</v>
      </c>
      <c r="H76" s="40">
        <v>3130</v>
      </c>
      <c r="I76" s="40">
        <v>9153411</v>
      </c>
      <c r="J76" s="33"/>
      <c r="K76" s="39">
        <v>39689</v>
      </c>
      <c r="L76" s="40">
        <v>3311</v>
      </c>
      <c r="M76" s="40">
        <v>131399883</v>
      </c>
      <c r="N76" s="40"/>
    </row>
    <row r="77" spans="1:14" ht="12" customHeight="1" x14ac:dyDescent="0.25">
      <c r="A77" s="38" t="s">
        <v>37</v>
      </c>
      <c r="B77" s="33"/>
      <c r="C77" s="39">
        <v>38858</v>
      </c>
      <c r="D77" s="40">
        <f t="shared" ref="D77:D104" si="11">E77/C77</f>
        <v>3471.5790056101705</v>
      </c>
      <c r="E77" s="40">
        <v>134898617</v>
      </c>
      <c r="F77" s="33"/>
      <c r="G77" s="39">
        <v>3035</v>
      </c>
      <c r="H77" s="40">
        <f t="shared" ref="H77:H84" si="12">I77/G77</f>
        <v>3174.4415156507412</v>
      </c>
      <c r="I77" s="40">
        <v>9634430</v>
      </c>
      <c r="J77" s="33"/>
      <c r="K77" s="39">
        <v>41893</v>
      </c>
      <c r="L77" s="40">
        <f t="shared" ref="L77:L84" si="13">M77/K77</f>
        <v>3450.0524431289236</v>
      </c>
      <c r="M77" s="40">
        <f>E77+I77</f>
        <v>144533047</v>
      </c>
      <c r="N77" s="40"/>
    </row>
    <row r="78" spans="1:14" ht="12" customHeight="1" x14ac:dyDescent="0.25">
      <c r="A78" s="38" t="s">
        <v>38</v>
      </c>
      <c r="B78" s="33"/>
      <c r="C78" s="39">
        <v>38474</v>
      </c>
      <c r="D78" s="40">
        <f t="shared" si="11"/>
        <v>3646.4661589644957</v>
      </c>
      <c r="E78" s="40">
        <v>140294139</v>
      </c>
      <c r="F78" s="33"/>
      <c r="G78" s="39">
        <v>2965</v>
      </c>
      <c r="H78" s="40">
        <f t="shared" si="12"/>
        <v>3344.1561551433388</v>
      </c>
      <c r="I78" s="40">
        <v>9915423</v>
      </c>
      <c r="J78" s="33"/>
      <c r="K78" s="39">
        <v>41439</v>
      </c>
      <c r="L78" s="40">
        <f t="shared" si="13"/>
        <v>3624.8355896619128</v>
      </c>
      <c r="M78" s="40">
        <v>150209562</v>
      </c>
      <c r="N78" s="40"/>
    </row>
    <row r="79" spans="1:14" ht="12" customHeight="1" x14ac:dyDescent="0.25">
      <c r="A79" s="38" t="s">
        <v>39</v>
      </c>
      <c r="B79" s="33"/>
      <c r="C79" s="39">
        <v>38500</v>
      </c>
      <c r="D79" s="40">
        <f t="shared" si="11"/>
        <v>3860.0529870129872</v>
      </c>
      <c r="E79" s="40">
        <v>148612040</v>
      </c>
      <c r="F79" s="33"/>
      <c r="G79" s="39">
        <v>3036</v>
      </c>
      <c r="H79" s="40">
        <f t="shared" si="12"/>
        <v>3500.00395256917</v>
      </c>
      <c r="I79" s="40">
        <v>10626012</v>
      </c>
      <c r="J79" s="33"/>
      <c r="K79" s="39">
        <f>(C79+G79)</f>
        <v>41536</v>
      </c>
      <c r="L79" s="40">
        <f t="shared" si="13"/>
        <v>3833.735843605547</v>
      </c>
      <c r="M79" s="40">
        <f>(I79+E79)</f>
        <v>159238052</v>
      </c>
      <c r="N79" s="40"/>
    </row>
    <row r="80" spans="1:14" ht="12" customHeight="1" x14ac:dyDescent="0.25">
      <c r="A80" s="38" t="s">
        <v>40</v>
      </c>
      <c r="B80" s="33"/>
      <c r="C80" s="39">
        <v>38474</v>
      </c>
      <c r="D80" s="40">
        <f t="shared" si="11"/>
        <v>4130.3915371419662</v>
      </c>
      <c r="E80" s="40">
        <v>158912684</v>
      </c>
      <c r="F80" s="33"/>
      <c r="G80" s="39">
        <v>2973</v>
      </c>
      <c r="H80" s="40">
        <f t="shared" si="12"/>
        <v>3827.9808274470233</v>
      </c>
      <c r="I80" s="40">
        <v>11380587</v>
      </c>
      <c r="J80" s="33"/>
      <c r="K80" s="39">
        <f>(C80+G80)</f>
        <v>41447</v>
      </c>
      <c r="L80" s="40">
        <f t="shared" si="13"/>
        <v>4108.6995681231456</v>
      </c>
      <c r="M80" s="40">
        <f>(I80+E80)</f>
        <v>170293271</v>
      </c>
      <c r="N80" s="40"/>
    </row>
    <row r="81" spans="1:30" ht="12" customHeight="1" x14ac:dyDescent="0.25">
      <c r="A81" s="38" t="s">
        <v>41</v>
      </c>
      <c r="B81" s="33"/>
      <c r="C81" s="39">
        <v>35343</v>
      </c>
      <c r="D81" s="40">
        <f t="shared" si="11"/>
        <v>4006.4141414141413</v>
      </c>
      <c r="E81" s="40">
        <v>141598695</v>
      </c>
      <c r="F81" s="33"/>
      <c r="G81" s="39">
        <v>2651</v>
      </c>
      <c r="H81" s="40">
        <f t="shared" si="12"/>
        <v>3744.3104488872123</v>
      </c>
      <c r="I81" s="40">
        <v>9926167</v>
      </c>
      <c r="J81" s="33"/>
      <c r="K81" s="39">
        <f>(C81+G81)</f>
        <v>37994</v>
      </c>
      <c r="L81" s="40">
        <f t="shared" si="13"/>
        <v>3988.1260725377692</v>
      </c>
      <c r="M81" s="40">
        <f>(I81+E81)</f>
        <v>151524862</v>
      </c>
      <c r="N81" s="40"/>
    </row>
    <row r="82" spans="1:30" ht="12" customHeight="1" x14ac:dyDescent="0.25">
      <c r="A82" s="38" t="s">
        <v>42</v>
      </c>
      <c r="B82" s="48"/>
      <c r="C82" s="39">
        <v>36773</v>
      </c>
      <c r="D82" s="40">
        <f t="shared" si="11"/>
        <v>3713.5808337639028</v>
      </c>
      <c r="E82" s="40">
        <v>136559508</v>
      </c>
      <c r="F82" s="48"/>
      <c r="G82" s="39">
        <v>2873</v>
      </c>
      <c r="H82" s="40">
        <f t="shared" si="12"/>
        <v>3451.0149669335192</v>
      </c>
      <c r="I82" s="40">
        <v>9914766</v>
      </c>
      <c r="J82" s="48"/>
      <c r="K82" s="39">
        <v>39646</v>
      </c>
      <c r="L82" s="40">
        <f t="shared" si="13"/>
        <v>3694.5536498007364</v>
      </c>
      <c r="M82" s="40">
        <v>146474274</v>
      </c>
      <c r="N82" s="40"/>
    </row>
    <row r="83" spans="1:30" ht="12" customHeight="1" x14ac:dyDescent="0.25">
      <c r="A83" s="38" t="s">
        <v>43</v>
      </c>
      <c r="B83" s="48"/>
      <c r="C83" s="39">
        <v>38099</v>
      </c>
      <c r="D83" s="40">
        <f t="shared" si="11"/>
        <v>3562.4922963857321</v>
      </c>
      <c r="E83" s="40">
        <v>135727394</v>
      </c>
      <c r="F83" s="48"/>
      <c r="G83" s="39">
        <v>2802</v>
      </c>
      <c r="H83" s="40">
        <f t="shared" si="12"/>
        <v>3125.4368308351177</v>
      </c>
      <c r="I83" s="40">
        <v>8757474</v>
      </c>
      <c r="J83" s="48"/>
      <c r="K83" s="39">
        <v>40901</v>
      </c>
      <c r="L83" s="40">
        <f t="shared" si="13"/>
        <v>3532.5509889733748</v>
      </c>
      <c r="M83" s="40">
        <v>144484868</v>
      </c>
      <c r="N83" s="40"/>
    </row>
    <row r="84" spans="1:30" ht="12" customHeight="1" x14ac:dyDescent="0.25">
      <c r="A84" s="38" t="s">
        <v>44</v>
      </c>
      <c r="B84" s="48"/>
      <c r="C84" s="39">
        <v>36391</v>
      </c>
      <c r="D84" s="40">
        <f t="shared" si="11"/>
        <v>3664.8505399686737</v>
      </c>
      <c r="E84" s="40">
        <v>133367576</v>
      </c>
      <c r="F84" s="48"/>
      <c r="G84" s="39">
        <v>2721</v>
      </c>
      <c r="H84" s="40">
        <f t="shared" si="12"/>
        <v>3159.8265343623666</v>
      </c>
      <c r="I84" s="40">
        <v>8597888</v>
      </c>
      <c r="J84" s="48"/>
      <c r="K84" s="39">
        <f t="shared" ref="K84:K89" si="14">(C84+G84)</f>
        <v>39112</v>
      </c>
      <c r="L84" s="40">
        <f t="shared" si="13"/>
        <v>3629.7163019022296</v>
      </c>
      <c r="M84" s="40">
        <f t="shared" ref="M84:M89" si="15">(I84+E84)</f>
        <v>141965464</v>
      </c>
      <c r="N84" s="40"/>
    </row>
    <row r="85" spans="1:30" ht="12" customHeight="1" x14ac:dyDescent="0.25">
      <c r="A85" s="38" t="s">
        <v>45</v>
      </c>
      <c r="B85" s="48"/>
      <c r="C85" s="39">
        <v>36563</v>
      </c>
      <c r="D85" s="40">
        <f t="shared" si="11"/>
        <v>4047.7854388316059</v>
      </c>
      <c r="E85" s="40">
        <v>147999179</v>
      </c>
      <c r="F85" s="48"/>
      <c r="G85" s="39">
        <v>2554</v>
      </c>
      <c r="H85" s="40">
        <f>I85/G85</f>
        <v>3449.8923257635083</v>
      </c>
      <c r="I85" s="40">
        <v>8811025</v>
      </c>
      <c r="J85" s="48"/>
      <c r="K85" s="39">
        <f t="shared" si="14"/>
        <v>39117</v>
      </c>
      <c r="L85" s="40">
        <f>M85/K85</f>
        <v>4008.7482168877982</v>
      </c>
      <c r="M85" s="40">
        <f t="shared" si="15"/>
        <v>156810204</v>
      </c>
      <c r="N85" s="40"/>
    </row>
    <row r="86" spans="1:30" ht="12" customHeight="1" x14ac:dyDescent="0.25">
      <c r="A86" s="38" t="s">
        <v>46</v>
      </c>
      <c r="B86" s="48"/>
      <c r="C86" s="39">
        <v>36569</v>
      </c>
      <c r="D86" s="40">
        <f t="shared" si="11"/>
        <v>4055.5695261013425</v>
      </c>
      <c r="E86" s="40">
        <v>148308122</v>
      </c>
      <c r="F86" s="48"/>
      <c r="G86" s="39">
        <v>2770</v>
      </c>
      <c r="H86" s="40">
        <f>I86/G86</f>
        <v>3463.9187725631768</v>
      </c>
      <c r="I86" s="40">
        <v>9595055</v>
      </c>
      <c r="J86" s="48"/>
      <c r="K86" s="39">
        <f t="shared" si="14"/>
        <v>39339</v>
      </c>
      <c r="L86" s="40">
        <f>M86/K86</f>
        <v>4013.9092757823028</v>
      </c>
      <c r="M86" s="40">
        <f t="shared" si="15"/>
        <v>157903177</v>
      </c>
      <c r="N86" s="40"/>
    </row>
    <row r="87" spans="1:30" ht="12" customHeight="1" x14ac:dyDescent="0.25">
      <c r="A87" s="38" t="s">
        <v>47</v>
      </c>
      <c r="B87" s="48"/>
      <c r="C87" s="39">
        <v>35434</v>
      </c>
      <c r="D87" s="40">
        <f t="shared" si="11"/>
        <v>4098.3551109104246</v>
      </c>
      <c r="E87" s="40">
        <v>145221115</v>
      </c>
      <c r="F87" s="48"/>
      <c r="G87" s="39">
        <v>2636</v>
      </c>
      <c r="H87" s="40">
        <f>I87/G87</f>
        <v>3537.0075872534144</v>
      </c>
      <c r="I87" s="40">
        <v>9323552</v>
      </c>
      <c r="J87" s="48"/>
      <c r="K87" s="39">
        <f t="shared" si="14"/>
        <v>38070</v>
      </c>
      <c r="L87" s="40">
        <f>M87/K87</f>
        <v>4059.4869188337275</v>
      </c>
      <c r="M87" s="40">
        <f t="shared" si="15"/>
        <v>154544667</v>
      </c>
      <c r="N87" s="40"/>
    </row>
    <row r="88" spans="1:30" ht="12" customHeight="1" x14ac:dyDescent="0.25">
      <c r="A88" s="38" t="s">
        <v>48</v>
      </c>
      <c r="B88" s="48"/>
      <c r="C88" s="39">
        <v>35844</v>
      </c>
      <c r="D88" s="40">
        <f t="shared" si="11"/>
        <v>4173.3546200200872</v>
      </c>
      <c r="E88" s="40">
        <v>149589723</v>
      </c>
      <c r="F88" s="48"/>
      <c r="G88" s="39">
        <v>2683</v>
      </c>
      <c r="H88" s="40">
        <f>I88/G88</f>
        <v>3595.7405888930302</v>
      </c>
      <c r="I88" s="40">
        <v>9647372</v>
      </c>
      <c r="J88" s="48"/>
      <c r="K88" s="39">
        <f t="shared" si="14"/>
        <v>38527</v>
      </c>
      <c r="L88" s="40">
        <f>M88/K88</f>
        <v>4133.1298829392372</v>
      </c>
      <c r="M88" s="40">
        <f t="shared" si="15"/>
        <v>159237095</v>
      </c>
      <c r="N88" s="40"/>
    </row>
    <row r="89" spans="1:30" ht="12" customHeight="1" x14ac:dyDescent="0.25">
      <c r="A89" s="38" t="s">
        <v>49</v>
      </c>
      <c r="B89" s="48" t="s">
        <v>61</v>
      </c>
      <c r="C89" s="39">
        <v>38954</v>
      </c>
      <c r="D89" s="40">
        <f t="shared" si="11"/>
        <v>4058.1582635929558</v>
      </c>
      <c r="E89" s="40">
        <v>158081497</v>
      </c>
      <c r="F89" s="69"/>
      <c r="G89" s="39">
        <v>1738</v>
      </c>
      <c r="H89" s="40">
        <f>I89/G89</f>
        <v>3617.8210586881473</v>
      </c>
      <c r="I89" s="40">
        <v>6287773</v>
      </c>
      <c r="J89" s="48"/>
      <c r="K89" s="39">
        <f t="shared" si="14"/>
        <v>40692</v>
      </c>
      <c r="L89" s="40">
        <f>M89/K89</f>
        <v>4039.3509780792292</v>
      </c>
      <c r="M89" s="40">
        <f t="shared" si="15"/>
        <v>164369270</v>
      </c>
      <c r="N89" s="40"/>
    </row>
    <row r="90" spans="1:30" ht="12" customHeight="1" x14ac:dyDescent="0.25">
      <c r="A90" s="38"/>
      <c r="B90" s="48"/>
      <c r="C90" s="39"/>
      <c r="D90" s="40"/>
      <c r="E90" s="40"/>
      <c r="F90" s="69"/>
      <c r="G90" s="39"/>
      <c r="H90" s="40"/>
      <c r="I90" s="40"/>
      <c r="J90" s="48"/>
      <c r="K90" s="39"/>
      <c r="L90" s="40"/>
      <c r="M90" s="40"/>
      <c r="N90" s="40"/>
    </row>
    <row r="91" spans="1:30" ht="12" customHeight="1" x14ac:dyDescent="0.25">
      <c r="A91" s="70"/>
      <c r="B91" s="59"/>
      <c r="C91" s="52"/>
      <c r="D91" s="53"/>
      <c r="E91" s="53"/>
      <c r="F91" s="71"/>
      <c r="G91" s="52"/>
      <c r="H91" s="53"/>
      <c r="I91" s="53"/>
      <c r="J91" s="59"/>
      <c r="K91" s="52"/>
      <c r="L91" s="53"/>
      <c r="M91" s="53"/>
      <c r="N91" s="53"/>
    </row>
    <row r="92" spans="1:30" ht="16.5" customHeight="1" x14ac:dyDescent="0.25">
      <c r="A92" s="33" t="s">
        <v>62</v>
      </c>
      <c r="B92" s="59"/>
      <c r="C92" s="52"/>
      <c r="D92" s="53"/>
      <c r="E92" s="53"/>
      <c r="F92" s="71"/>
      <c r="G92" s="52"/>
      <c r="H92" s="53"/>
      <c r="I92" s="53"/>
      <c r="J92" s="59"/>
      <c r="K92" s="52"/>
      <c r="L92" s="53"/>
      <c r="M92" s="53"/>
      <c r="N92" s="53"/>
    </row>
    <row r="93" spans="1:30" ht="7.5" customHeight="1" x14ac:dyDescent="0.25">
      <c r="A93" s="33"/>
      <c r="B93" s="59"/>
      <c r="C93" s="52"/>
      <c r="D93" s="53"/>
      <c r="E93" s="53"/>
      <c r="F93" s="71"/>
      <c r="G93" s="52"/>
      <c r="H93" s="53"/>
      <c r="I93" s="53"/>
      <c r="J93" s="59"/>
      <c r="K93" s="52"/>
      <c r="L93" s="53"/>
      <c r="M93" s="53"/>
      <c r="N93" s="53"/>
    </row>
    <row r="94" spans="1:30" ht="15" customHeight="1" x14ac:dyDescent="0.25">
      <c r="A94" s="54" t="s">
        <v>2</v>
      </c>
      <c r="B94" s="50"/>
      <c r="C94" s="50"/>
      <c r="D94" s="50"/>
      <c r="E94" s="50"/>
      <c r="F94" s="50"/>
      <c r="G94" s="50"/>
      <c r="H94" s="50"/>
      <c r="I94" s="50"/>
      <c r="J94" s="51"/>
      <c r="K94" s="52"/>
      <c r="L94" s="53"/>
      <c r="M94" s="53"/>
      <c r="N94" s="53"/>
      <c r="O94" s="47"/>
      <c r="P94" s="35"/>
      <c r="Q94" s="36"/>
      <c r="R94" s="36"/>
      <c r="T94" s="35"/>
      <c r="U94" s="36"/>
      <c r="V94" s="36"/>
      <c r="X94" s="44"/>
      <c r="Y94" s="36"/>
      <c r="Z94" s="36"/>
      <c r="AB94" s="35"/>
      <c r="AC94" s="36"/>
      <c r="AD94" s="36"/>
    </row>
    <row r="95" spans="1:30" ht="15" customHeight="1" x14ac:dyDescent="0.25">
      <c r="A95" s="92" t="s">
        <v>4</v>
      </c>
      <c r="B95" s="93"/>
      <c r="C95" s="93"/>
      <c r="D95" s="93"/>
      <c r="E95" s="93"/>
      <c r="F95" s="93"/>
      <c r="G95" s="93"/>
      <c r="H95" s="93"/>
      <c r="I95" s="93"/>
      <c r="J95" s="55"/>
      <c r="K95" s="55"/>
      <c r="L95" s="55"/>
      <c r="M95" s="56"/>
      <c r="N95" s="56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</row>
    <row r="96" spans="1:30" ht="17.25" customHeight="1" x14ac:dyDescent="0.2">
      <c r="J96" s="59"/>
      <c r="K96" s="59"/>
      <c r="L96" s="59"/>
      <c r="M96" s="59"/>
      <c r="N96" s="59"/>
    </row>
    <row r="97" spans="1:14" ht="17.25" customHeight="1" x14ac:dyDescent="0.3">
      <c r="A97" s="18" t="s">
        <v>63</v>
      </c>
      <c r="B97" s="61"/>
      <c r="C97" s="72"/>
      <c r="D97" s="11"/>
      <c r="E97" s="59"/>
      <c r="F97" s="59"/>
      <c r="G97" s="59"/>
      <c r="H97" s="59"/>
      <c r="I97" s="60"/>
      <c r="J97" s="59"/>
      <c r="K97" s="59"/>
      <c r="L97" s="59"/>
      <c r="M97" s="59"/>
      <c r="N97" s="59"/>
    </row>
    <row r="98" spans="1:14" ht="16.5" customHeight="1" x14ac:dyDescent="0.3">
      <c r="B98" s="61"/>
      <c r="C98" s="61"/>
      <c r="D98" s="11"/>
      <c r="E98" s="59"/>
      <c r="F98" s="59"/>
      <c r="G98" s="59"/>
      <c r="H98" s="59"/>
      <c r="I98" s="60"/>
      <c r="J98" s="59"/>
      <c r="K98" s="59"/>
      <c r="L98" s="59"/>
      <c r="M98" s="59"/>
      <c r="N98" s="59"/>
    </row>
    <row r="99" spans="1:14" ht="16.5" customHeight="1" thickBot="1" x14ac:dyDescent="0.35">
      <c r="A99" s="11"/>
      <c r="B99" s="11"/>
      <c r="C99" s="96" t="s">
        <v>64</v>
      </c>
      <c r="D99" s="96"/>
      <c r="E99" s="96"/>
      <c r="F99" s="62"/>
      <c r="G99" s="96" t="s">
        <v>65</v>
      </c>
      <c r="H99" s="96"/>
      <c r="I99" s="96"/>
      <c r="J99" s="62"/>
      <c r="K99" s="96" t="s">
        <v>66</v>
      </c>
      <c r="L99" s="99"/>
      <c r="M99" s="99"/>
      <c r="N99" s="87"/>
    </row>
    <row r="100" spans="1:14" ht="16.5" customHeight="1" x14ac:dyDescent="0.2">
      <c r="A100" s="27"/>
      <c r="B100" s="27"/>
      <c r="C100" s="27"/>
      <c r="D100" s="27" t="s">
        <v>13</v>
      </c>
      <c r="E100" s="27" t="s">
        <v>1</v>
      </c>
      <c r="F100" s="63"/>
      <c r="G100" s="27"/>
      <c r="H100" s="27" t="s">
        <v>13</v>
      </c>
      <c r="I100" s="27" t="s">
        <v>1</v>
      </c>
      <c r="J100" s="63"/>
      <c r="K100" s="27"/>
      <c r="L100" s="27" t="s">
        <v>13</v>
      </c>
      <c r="M100" s="27" t="s">
        <v>1</v>
      </c>
      <c r="N100" s="27"/>
    </row>
    <row r="101" spans="1:14" ht="12" customHeight="1" x14ac:dyDescent="0.2">
      <c r="A101" s="30" t="s">
        <v>14</v>
      </c>
      <c r="B101" s="30"/>
      <c r="C101" s="30" t="s">
        <v>15</v>
      </c>
      <c r="D101" s="30" t="s">
        <v>16</v>
      </c>
      <c r="E101" s="30" t="s">
        <v>17</v>
      </c>
      <c r="F101" s="31"/>
      <c r="G101" s="30" t="s">
        <v>15</v>
      </c>
      <c r="H101" s="30" t="s">
        <v>16</v>
      </c>
      <c r="I101" s="30" t="s">
        <v>17</v>
      </c>
      <c r="J101" s="31"/>
      <c r="K101" s="30" t="s">
        <v>15</v>
      </c>
      <c r="L101" s="30" t="s">
        <v>16</v>
      </c>
      <c r="M101" s="30" t="s">
        <v>17</v>
      </c>
      <c r="N101" s="30"/>
    </row>
    <row r="102" spans="1:14" ht="3.9" customHeight="1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</row>
    <row r="103" spans="1:14" ht="12" customHeight="1" x14ac:dyDescent="0.25">
      <c r="A103" s="38" t="s">
        <v>50</v>
      </c>
      <c r="B103" s="48" t="s">
        <v>67</v>
      </c>
      <c r="C103" s="39">
        <v>41596</v>
      </c>
      <c r="D103" s="40">
        <f t="shared" si="11"/>
        <v>3909.041494374459</v>
      </c>
      <c r="E103" s="40">
        <v>162600490</v>
      </c>
      <c r="F103" s="69"/>
      <c r="G103" s="39">
        <v>975</v>
      </c>
      <c r="H103" s="40">
        <f>I103/G103</f>
        <v>3441.8502564102564</v>
      </c>
      <c r="I103" s="40">
        <v>3355804</v>
      </c>
      <c r="J103" s="48"/>
      <c r="K103" s="39">
        <f>(C103+G103)</f>
        <v>42571</v>
      </c>
      <c r="L103" s="40">
        <f>M103/K103</f>
        <v>3898.3414531018771</v>
      </c>
      <c r="M103" s="40">
        <f>(I103+E103)</f>
        <v>165956294</v>
      </c>
      <c r="N103" s="40"/>
    </row>
    <row r="104" spans="1:14" ht="12" customHeight="1" x14ac:dyDescent="0.25">
      <c r="A104" s="38" t="s">
        <v>51</v>
      </c>
      <c r="B104" s="48"/>
      <c r="C104" s="39">
        <v>37987</v>
      </c>
      <c r="D104" s="40">
        <f t="shared" si="11"/>
        <v>3898.0161370995343</v>
      </c>
      <c r="E104" s="40">
        <v>148073939</v>
      </c>
      <c r="F104" s="69"/>
      <c r="G104" s="39">
        <v>884</v>
      </c>
      <c r="H104" s="40">
        <f>I104/G104</f>
        <v>3364.329185520362</v>
      </c>
      <c r="I104" s="40">
        <v>2974067</v>
      </c>
      <c r="J104" s="48"/>
      <c r="K104" s="39">
        <f>(C104+G104)</f>
        <v>38871</v>
      </c>
      <c r="L104" s="40">
        <f>M104/K104</f>
        <v>3885.879087237272</v>
      </c>
      <c r="M104" s="40">
        <f>(I104+E104)</f>
        <v>151048006</v>
      </c>
      <c r="N104" s="40"/>
    </row>
    <row r="105" spans="1:14" ht="12" customHeight="1" x14ac:dyDescent="0.25">
      <c r="A105" s="38" t="s">
        <v>52</v>
      </c>
      <c r="B105" s="48"/>
      <c r="C105" s="39">
        <v>38623</v>
      </c>
      <c r="D105" s="40">
        <v>3938</v>
      </c>
      <c r="E105" s="40">
        <v>152098899</v>
      </c>
      <c r="F105" s="69"/>
      <c r="G105" s="39">
        <v>971</v>
      </c>
      <c r="H105" s="40">
        <v>3248</v>
      </c>
      <c r="I105" s="40">
        <v>3153416</v>
      </c>
      <c r="J105" s="48"/>
      <c r="K105" s="39">
        <v>39594</v>
      </c>
      <c r="L105" s="40">
        <v>3921</v>
      </c>
      <c r="M105" s="40">
        <v>155252317</v>
      </c>
      <c r="N105" s="40"/>
    </row>
    <row r="106" spans="1:14" ht="12" customHeight="1" x14ac:dyDescent="0.25">
      <c r="A106" s="38" t="s">
        <v>53</v>
      </c>
      <c r="B106" s="48"/>
      <c r="C106" s="39">
        <v>37614</v>
      </c>
      <c r="D106" s="40">
        <v>3941.0303610357846</v>
      </c>
      <c r="E106" s="40">
        <v>148237916</v>
      </c>
      <c r="F106" s="69"/>
      <c r="G106" s="39">
        <v>1042</v>
      </c>
      <c r="H106" s="40">
        <v>3285.4558541266792</v>
      </c>
      <c r="I106" s="40">
        <v>3423445</v>
      </c>
      <c r="J106" s="48"/>
      <c r="K106" s="39">
        <v>38656</v>
      </c>
      <c r="L106" s="40">
        <v>3923.3588834850993</v>
      </c>
      <c r="M106" s="40">
        <v>151661361</v>
      </c>
      <c r="N106" s="40"/>
    </row>
    <row r="107" spans="1:14" ht="12" customHeight="1" x14ac:dyDescent="0.25">
      <c r="A107" s="38" t="s">
        <v>54</v>
      </c>
      <c r="B107" s="48"/>
      <c r="C107" s="39">
        <v>34360</v>
      </c>
      <c r="D107" s="40">
        <f>E107/C107</f>
        <v>3958.1195867287543</v>
      </c>
      <c r="E107" s="40">
        <v>136000989</v>
      </c>
      <c r="F107" s="69"/>
      <c r="G107" s="39">
        <v>948</v>
      </c>
      <c r="H107" s="40">
        <f>I107/G107</f>
        <v>3195.4630801687763</v>
      </c>
      <c r="I107" s="40">
        <v>3029299</v>
      </c>
      <c r="J107" s="48"/>
      <c r="K107" s="39">
        <f>G107+C107</f>
        <v>35308</v>
      </c>
      <c r="L107" s="40">
        <f>M107/K107</f>
        <v>3937.6426872096977</v>
      </c>
      <c r="M107" s="40">
        <f>I107+E107</f>
        <v>139030288</v>
      </c>
      <c r="N107" s="40"/>
    </row>
    <row r="108" spans="1:14" ht="12" customHeight="1" x14ac:dyDescent="0.25">
      <c r="A108" s="38" t="s">
        <v>55</v>
      </c>
      <c r="B108" s="48"/>
      <c r="C108" s="39">
        <v>35905</v>
      </c>
      <c r="D108" s="40">
        <f>E108/C108</f>
        <v>3944.5791393956274</v>
      </c>
      <c r="E108" s="40">
        <v>141630114</v>
      </c>
      <c r="F108" s="69"/>
      <c r="G108" s="39">
        <v>1108</v>
      </c>
      <c r="H108" s="40">
        <f>I108/G108</f>
        <v>3192.7166064981948</v>
      </c>
      <c r="I108" s="40">
        <v>3537530</v>
      </c>
      <c r="J108" s="48"/>
      <c r="K108" s="39">
        <f>G108+C108</f>
        <v>37013</v>
      </c>
      <c r="L108" s="40">
        <f>M108/K108</f>
        <v>3922.0718126063816</v>
      </c>
      <c r="M108" s="40">
        <f>I108+E108</f>
        <v>145167644</v>
      </c>
      <c r="N108" s="40"/>
    </row>
    <row r="109" spans="1:14" ht="12" customHeight="1" x14ac:dyDescent="0.25">
      <c r="A109" s="38" t="s">
        <v>56</v>
      </c>
      <c r="B109" s="48"/>
      <c r="C109" s="39">
        <v>35539</v>
      </c>
      <c r="D109" s="40">
        <f>E109/C109</f>
        <v>4123.1816314471425</v>
      </c>
      <c r="E109" s="40">
        <v>146533752</v>
      </c>
      <c r="F109" s="69"/>
      <c r="G109" s="39">
        <v>1217</v>
      </c>
      <c r="H109" s="40">
        <f>I109/G109</f>
        <v>3352.5078060805258</v>
      </c>
      <c r="I109" s="40">
        <v>4080002</v>
      </c>
      <c r="J109" s="48"/>
      <c r="K109" s="39">
        <f>G109+C109</f>
        <v>36756</v>
      </c>
      <c r="L109" s="40">
        <f>M109/K109</f>
        <v>4097.664435738383</v>
      </c>
      <c r="M109" s="40">
        <f>I109+E109</f>
        <v>150613754</v>
      </c>
      <c r="N109" s="40"/>
    </row>
    <row r="110" spans="1:14" ht="12" customHeight="1" x14ac:dyDescent="0.25">
      <c r="A110" s="38" t="s">
        <v>57</v>
      </c>
      <c r="B110" s="48"/>
      <c r="C110" s="39">
        <v>36047</v>
      </c>
      <c r="D110" s="40">
        <f>E110/C110</f>
        <v>4135.8296390823089</v>
      </c>
      <c r="E110" s="40">
        <v>149084251</v>
      </c>
      <c r="F110" s="69"/>
      <c r="G110" s="39">
        <v>1283</v>
      </c>
      <c r="H110" s="40">
        <f>I110/G110</f>
        <v>3366.6484801247079</v>
      </c>
      <c r="I110" s="40">
        <v>4319410</v>
      </c>
      <c r="J110" s="48"/>
      <c r="K110" s="39">
        <v>37330</v>
      </c>
      <c r="L110" s="40">
        <v>4109.3934904902226</v>
      </c>
      <c r="M110" s="40">
        <f>I110+E110</f>
        <v>153403661</v>
      </c>
      <c r="N110" s="40"/>
    </row>
    <row r="111" spans="1:14" ht="9.75" customHeight="1" x14ac:dyDescent="0.25">
      <c r="A111" s="70"/>
      <c r="B111" s="59"/>
      <c r="C111" s="52"/>
      <c r="D111" s="53"/>
      <c r="E111" s="53"/>
      <c r="F111" s="59"/>
      <c r="G111" s="52"/>
      <c r="H111" s="53"/>
      <c r="I111" s="53"/>
      <c r="J111" s="59"/>
      <c r="K111" s="52"/>
      <c r="L111" s="53"/>
      <c r="M111" s="53"/>
      <c r="N111" s="53"/>
    </row>
    <row r="112" spans="1:14" ht="12" customHeight="1" x14ac:dyDescent="0.25">
      <c r="A112" s="33" t="s">
        <v>68</v>
      </c>
      <c r="B112" s="59"/>
      <c r="C112" s="52"/>
      <c r="D112" s="53"/>
      <c r="E112" s="53"/>
      <c r="F112" s="59"/>
      <c r="G112" s="52"/>
      <c r="H112" s="53"/>
      <c r="I112" s="53"/>
      <c r="J112" s="59"/>
      <c r="K112" s="52"/>
      <c r="L112" s="53"/>
      <c r="M112" s="53"/>
      <c r="N112" s="53"/>
    </row>
    <row r="113" spans="1:14" ht="9.75" customHeight="1" x14ac:dyDescent="0.2">
      <c r="J113" s="59"/>
      <c r="K113" s="59"/>
      <c r="L113" s="59"/>
      <c r="M113" s="59"/>
      <c r="N113" s="59"/>
    </row>
    <row r="114" spans="1:14" ht="27" customHeight="1" x14ac:dyDescent="0.25">
      <c r="A114" s="18" t="s">
        <v>12</v>
      </c>
      <c r="B114" s="59"/>
      <c r="C114" s="59"/>
      <c r="D114" s="59"/>
      <c r="E114" s="59"/>
      <c r="F114" s="73"/>
      <c r="G114" s="59"/>
      <c r="H114" s="74"/>
      <c r="I114" s="74"/>
      <c r="J114" s="59"/>
      <c r="K114" s="59"/>
      <c r="L114" s="59"/>
      <c r="M114" s="59"/>
      <c r="N114" s="59"/>
    </row>
    <row r="115" spans="1:14" ht="6" customHeight="1" x14ac:dyDescent="0.25">
      <c r="A115" s="59"/>
      <c r="B115" s="59"/>
      <c r="C115" s="59"/>
      <c r="D115" s="59"/>
      <c r="E115" s="59"/>
      <c r="F115" s="59"/>
      <c r="G115" s="59" t="s">
        <v>1</v>
      </c>
      <c r="H115" s="28" t="s">
        <v>1</v>
      </c>
      <c r="I115" s="64"/>
      <c r="J115" s="59"/>
      <c r="K115" s="59"/>
      <c r="L115" s="59"/>
      <c r="M115" s="59"/>
      <c r="N115" s="59"/>
    </row>
    <row r="116" spans="1:14" ht="16.5" customHeight="1" x14ac:dyDescent="0.2">
      <c r="A116" s="75"/>
      <c r="B116" s="48"/>
      <c r="C116" s="76"/>
      <c r="D116" s="27" t="s">
        <v>13</v>
      </c>
      <c r="E116" s="77" t="s">
        <v>1</v>
      </c>
      <c r="F116" s="59"/>
      <c r="G116" s="59"/>
      <c r="H116" s="59"/>
      <c r="I116" s="59"/>
      <c r="J116" s="59"/>
      <c r="K116" s="59"/>
      <c r="L116" s="59"/>
      <c r="M116" s="59"/>
      <c r="N116" s="59"/>
    </row>
    <row r="117" spans="1:14" ht="12" customHeight="1" x14ac:dyDescent="0.2">
      <c r="A117" s="78" t="s">
        <v>14</v>
      </c>
      <c r="B117" s="48"/>
      <c r="C117" s="30" t="s">
        <v>15</v>
      </c>
      <c r="D117" s="30" t="s">
        <v>16</v>
      </c>
      <c r="E117" s="30" t="s">
        <v>17</v>
      </c>
      <c r="F117" s="59"/>
      <c r="G117" s="59"/>
      <c r="H117" s="59"/>
      <c r="I117" s="59"/>
      <c r="J117" s="59"/>
      <c r="K117" s="59"/>
      <c r="L117" s="59"/>
      <c r="M117" s="59"/>
      <c r="N117" s="59"/>
    </row>
    <row r="118" spans="1:14" ht="3.9" customHeight="1" x14ac:dyDescent="0.2">
      <c r="A118" s="78"/>
      <c r="B118" s="48"/>
      <c r="C118" s="30"/>
      <c r="D118" s="30"/>
      <c r="E118" s="30"/>
      <c r="F118" s="59"/>
      <c r="G118" s="59"/>
      <c r="H118" s="59"/>
      <c r="I118" s="59"/>
      <c r="J118" s="59"/>
      <c r="K118" s="59"/>
      <c r="L118" s="59"/>
      <c r="M118" s="59"/>
      <c r="N118" s="59"/>
    </row>
    <row r="119" spans="1:14" ht="12" x14ac:dyDescent="0.25">
      <c r="A119" s="79" t="s">
        <v>36</v>
      </c>
      <c r="B119" s="48" t="s">
        <v>61</v>
      </c>
      <c r="C119" s="45" t="s">
        <v>69</v>
      </c>
      <c r="D119" s="80">
        <v>2779</v>
      </c>
      <c r="E119" s="80">
        <v>2437256</v>
      </c>
      <c r="F119" s="59"/>
      <c r="G119" s="59"/>
      <c r="H119" s="59"/>
      <c r="I119" s="59"/>
      <c r="J119" s="59"/>
      <c r="K119" s="59"/>
      <c r="L119" s="59"/>
      <c r="M119" s="59"/>
      <c r="N119" s="59"/>
    </row>
    <row r="120" spans="1:14" ht="12" x14ac:dyDescent="0.25">
      <c r="A120" s="79" t="s">
        <v>37</v>
      </c>
      <c r="B120" s="48" t="s">
        <v>67</v>
      </c>
      <c r="C120" s="81">
        <v>3895</v>
      </c>
      <c r="D120" s="80">
        <f t="shared" ref="D120:D134" si="16">E120/C120</f>
        <v>2477.397946084724</v>
      </c>
      <c r="E120" s="80">
        <v>9649465</v>
      </c>
      <c r="F120" s="59"/>
      <c r="G120" s="59"/>
      <c r="H120" s="59"/>
      <c r="I120" s="59"/>
      <c r="J120" s="59"/>
      <c r="K120" s="59"/>
      <c r="L120" s="59"/>
      <c r="M120" s="59"/>
      <c r="N120" s="59"/>
    </row>
    <row r="121" spans="1:14" ht="12" x14ac:dyDescent="0.25">
      <c r="A121" s="79" t="s">
        <v>38</v>
      </c>
      <c r="B121" s="48" t="s">
        <v>70</v>
      </c>
      <c r="C121" s="81">
        <v>6290</v>
      </c>
      <c r="D121" s="80">
        <f t="shared" si="16"/>
        <v>2750.803815580286</v>
      </c>
      <c r="E121" s="80">
        <v>17302556</v>
      </c>
      <c r="F121" s="59"/>
      <c r="G121" s="59"/>
      <c r="H121" s="59"/>
      <c r="I121" s="59"/>
      <c r="J121" s="59"/>
      <c r="K121" s="59"/>
      <c r="L121" s="59"/>
      <c r="M121" s="59"/>
      <c r="N121" s="59"/>
    </row>
    <row r="122" spans="1:14" ht="12" x14ac:dyDescent="0.25">
      <c r="A122" s="45" t="s">
        <v>39</v>
      </c>
      <c r="B122" s="46"/>
      <c r="C122" s="81">
        <v>7027</v>
      </c>
      <c r="D122" s="80">
        <f t="shared" si="16"/>
        <v>2875.6318485840329</v>
      </c>
      <c r="E122" s="80">
        <v>20207065</v>
      </c>
      <c r="F122" s="59"/>
      <c r="G122" s="59"/>
      <c r="H122" s="59"/>
      <c r="I122" s="59"/>
      <c r="J122" s="59"/>
      <c r="K122" s="59"/>
      <c r="L122" s="59"/>
      <c r="M122" s="59"/>
      <c r="N122" s="59"/>
    </row>
    <row r="123" spans="1:14" ht="12" x14ac:dyDescent="0.25">
      <c r="A123" s="38" t="s">
        <v>40</v>
      </c>
      <c r="B123" s="46"/>
      <c r="C123" s="81">
        <v>6722</v>
      </c>
      <c r="D123" s="80">
        <f t="shared" si="16"/>
        <v>3275.37235941684</v>
      </c>
      <c r="E123" s="80">
        <v>22017053</v>
      </c>
      <c r="F123" s="59"/>
      <c r="G123" s="59"/>
      <c r="H123" s="59"/>
      <c r="I123" s="59"/>
      <c r="J123" s="59"/>
      <c r="K123" s="59"/>
      <c r="L123" s="59"/>
      <c r="M123" s="59"/>
      <c r="N123" s="59"/>
    </row>
    <row r="124" spans="1:14" ht="12" x14ac:dyDescent="0.25">
      <c r="A124" s="38" t="s">
        <v>41</v>
      </c>
      <c r="B124" s="46"/>
      <c r="C124" s="81">
        <v>5766</v>
      </c>
      <c r="D124" s="80">
        <f t="shared" si="16"/>
        <v>3188.9141519250779</v>
      </c>
      <c r="E124" s="80">
        <v>18387279</v>
      </c>
      <c r="F124" s="59"/>
      <c r="G124" s="59"/>
      <c r="H124" s="59"/>
      <c r="I124" s="59"/>
      <c r="J124" s="59"/>
      <c r="K124" s="59"/>
      <c r="L124" s="59"/>
      <c r="M124" s="59"/>
      <c r="N124" s="59"/>
    </row>
    <row r="125" spans="1:14" ht="12" x14ac:dyDescent="0.25">
      <c r="A125" s="38" t="s">
        <v>42</v>
      </c>
      <c r="B125" s="48"/>
      <c r="C125" s="81">
        <v>5772</v>
      </c>
      <c r="D125" s="80">
        <f t="shared" si="16"/>
        <v>2870.6436243936246</v>
      </c>
      <c r="E125" s="80">
        <v>16569355</v>
      </c>
      <c r="F125" s="59"/>
      <c r="G125" s="59"/>
      <c r="H125" s="59"/>
      <c r="I125" s="59"/>
      <c r="J125" s="59"/>
      <c r="K125" s="59"/>
      <c r="L125" s="59"/>
      <c r="M125" s="59"/>
      <c r="N125" s="59"/>
    </row>
    <row r="126" spans="1:14" ht="12" x14ac:dyDescent="0.25">
      <c r="A126" s="38" t="s">
        <v>43</v>
      </c>
      <c r="B126" s="48"/>
      <c r="C126" s="81">
        <v>6676</v>
      </c>
      <c r="D126" s="80">
        <f t="shared" si="16"/>
        <v>2722.0792390653087</v>
      </c>
      <c r="E126" s="80">
        <v>18172601</v>
      </c>
      <c r="F126" s="59"/>
      <c r="G126" s="59"/>
      <c r="H126" s="59"/>
      <c r="I126" s="59"/>
      <c r="J126" s="59"/>
      <c r="K126" s="59"/>
      <c r="L126" s="59"/>
      <c r="M126" s="59"/>
      <c r="N126" s="59"/>
    </row>
    <row r="127" spans="1:14" ht="12" customHeight="1" x14ac:dyDescent="0.25">
      <c r="A127" s="38" t="s">
        <v>44</v>
      </c>
      <c r="B127" s="48"/>
      <c r="C127" s="81">
        <v>6413</v>
      </c>
      <c r="D127" s="80">
        <f t="shared" si="16"/>
        <v>2745.4712303134261</v>
      </c>
      <c r="E127" s="80">
        <v>17606707</v>
      </c>
      <c r="F127" s="59"/>
      <c r="G127" s="59"/>
      <c r="H127" s="59"/>
      <c r="I127" s="59"/>
      <c r="J127" s="59"/>
      <c r="K127" s="59"/>
      <c r="L127" s="59"/>
      <c r="M127" s="59"/>
      <c r="N127" s="59"/>
    </row>
    <row r="128" spans="1:14" ht="12" customHeight="1" x14ac:dyDescent="0.25">
      <c r="A128" s="38" t="s">
        <v>45</v>
      </c>
      <c r="B128" s="48"/>
      <c r="C128" s="81">
        <v>6930</v>
      </c>
      <c r="D128" s="80">
        <f t="shared" si="16"/>
        <v>2974.1464646464647</v>
      </c>
      <c r="E128" s="80">
        <v>20610835</v>
      </c>
      <c r="F128" s="59"/>
      <c r="G128" s="59"/>
      <c r="H128" s="59"/>
      <c r="I128" s="59"/>
      <c r="J128" s="59"/>
      <c r="K128" s="59"/>
      <c r="L128" s="59"/>
      <c r="M128" s="59"/>
      <c r="N128" s="59"/>
    </row>
    <row r="129" spans="1:30" ht="12" x14ac:dyDescent="0.25">
      <c r="A129" s="38" t="s">
        <v>46</v>
      </c>
      <c r="B129" s="48"/>
      <c r="C129" s="81">
        <v>6801</v>
      </c>
      <c r="D129" s="80">
        <f t="shared" si="16"/>
        <v>2981.3056903396559</v>
      </c>
      <c r="E129" s="80">
        <v>20275860</v>
      </c>
      <c r="F129" s="59"/>
      <c r="G129" s="59"/>
      <c r="H129" s="59"/>
      <c r="I129" s="59"/>
      <c r="J129" s="59"/>
      <c r="K129" s="59"/>
      <c r="L129" s="59"/>
      <c r="M129" s="59"/>
      <c r="N129" s="59"/>
    </row>
    <row r="130" spans="1:30" ht="12" x14ac:dyDescent="0.25">
      <c r="A130" s="38" t="s">
        <v>47</v>
      </c>
      <c r="B130" s="48"/>
      <c r="C130" s="81">
        <v>7462</v>
      </c>
      <c r="D130" s="80">
        <f t="shared" si="16"/>
        <v>3009.4715893862235</v>
      </c>
      <c r="E130" s="80">
        <v>22456677</v>
      </c>
      <c r="F130" s="59"/>
      <c r="G130" s="59"/>
      <c r="H130" s="59"/>
      <c r="I130" s="59"/>
      <c r="J130" s="59"/>
      <c r="K130" s="59"/>
      <c r="L130" s="59"/>
      <c r="M130" s="59"/>
      <c r="N130" s="59"/>
    </row>
    <row r="131" spans="1:30" ht="12" x14ac:dyDescent="0.25">
      <c r="A131" s="38" t="s">
        <v>48</v>
      </c>
      <c r="B131" s="48"/>
      <c r="C131" s="81">
        <v>8048</v>
      </c>
      <c r="D131" s="80">
        <f t="shared" si="16"/>
        <v>3002.633449304175</v>
      </c>
      <c r="E131" s="80">
        <v>24165194</v>
      </c>
    </row>
    <row r="132" spans="1:30" ht="12" x14ac:dyDescent="0.25">
      <c r="A132" s="38" t="s">
        <v>49</v>
      </c>
      <c r="B132" s="48"/>
      <c r="C132" s="81">
        <v>8364</v>
      </c>
      <c r="D132" s="80">
        <f t="shared" si="16"/>
        <v>3013.4785987565756</v>
      </c>
      <c r="E132" s="80">
        <v>25204735</v>
      </c>
    </row>
    <row r="133" spans="1:30" ht="12" customHeight="1" x14ac:dyDescent="0.25">
      <c r="A133" s="38" t="s">
        <v>50</v>
      </c>
      <c r="B133" s="48"/>
      <c r="C133" s="81">
        <v>8419</v>
      </c>
      <c r="D133" s="80">
        <f t="shared" si="16"/>
        <v>2818.5327236013777</v>
      </c>
      <c r="E133" s="80">
        <v>23729227</v>
      </c>
    </row>
    <row r="134" spans="1:30" ht="12" x14ac:dyDescent="0.25">
      <c r="A134" s="38" t="s">
        <v>51</v>
      </c>
      <c r="B134" s="48"/>
      <c r="C134" s="81">
        <v>6334</v>
      </c>
      <c r="D134" s="80">
        <f t="shared" si="16"/>
        <v>2722.1035680454688</v>
      </c>
      <c r="E134" s="80">
        <v>17241804</v>
      </c>
    </row>
    <row r="135" spans="1:30" ht="12" x14ac:dyDescent="0.25">
      <c r="A135" s="38" t="s">
        <v>52</v>
      </c>
      <c r="B135" s="48"/>
      <c r="C135" s="81">
        <v>5459</v>
      </c>
      <c r="D135" s="80">
        <v>2825</v>
      </c>
      <c r="E135" s="80">
        <v>15421812</v>
      </c>
    </row>
    <row r="136" spans="1:30" ht="12.75" customHeight="1" x14ac:dyDescent="0.25">
      <c r="A136" s="38" t="s">
        <v>53</v>
      </c>
      <c r="B136" s="82"/>
      <c r="C136" s="81">
        <v>4455</v>
      </c>
      <c r="D136" s="40">
        <v>2799.5066217732883</v>
      </c>
      <c r="E136" s="80">
        <v>12471802</v>
      </c>
      <c r="F136" s="59"/>
      <c r="G136" s="83"/>
      <c r="H136" s="59"/>
      <c r="I136" s="59"/>
      <c r="J136" s="59"/>
      <c r="K136" s="59"/>
      <c r="L136" s="59"/>
      <c r="M136" s="59"/>
      <c r="N136" s="59"/>
    </row>
    <row r="137" spans="1:30" ht="12.75" customHeight="1" x14ac:dyDescent="0.25">
      <c r="A137" s="38" t="s">
        <v>54</v>
      </c>
      <c r="B137" s="82"/>
      <c r="C137" s="81">
        <v>3965</v>
      </c>
      <c r="D137" s="40">
        <f>E137/C137</f>
        <v>2819.8933165195458</v>
      </c>
      <c r="E137" s="80">
        <v>11180877</v>
      </c>
      <c r="F137" s="59"/>
      <c r="G137" s="83"/>
      <c r="H137" s="59"/>
      <c r="I137" s="59"/>
      <c r="J137" s="59"/>
      <c r="K137" s="59"/>
      <c r="L137" s="59"/>
      <c r="M137" s="59"/>
      <c r="N137" s="59"/>
    </row>
    <row r="138" spans="1:30" ht="12.75" customHeight="1" x14ac:dyDescent="0.25">
      <c r="A138" s="38" t="s">
        <v>55</v>
      </c>
      <c r="B138" s="82"/>
      <c r="C138" s="81">
        <v>4003</v>
      </c>
      <c r="D138" s="40">
        <f>E138/C138</f>
        <v>2765.3624781413941</v>
      </c>
      <c r="E138" s="80">
        <v>11069746</v>
      </c>
      <c r="F138" s="59"/>
      <c r="G138" s="83"/>
      <c r="H138" s="59"/>
      <c r="I138" s="59"/>
      <c r="J138" s="59"/>
      <c r="K138" s="59"/>
      <c r="L138" s="59"/>
      <c r="M138" s="59"/>
      <c r="N138" s="59"/>
    </row>
    <row r="139" spans="1:30" ht="12.75" customHeight="1" x14ac:dyDescent="0.25">
      <c r="A139" s="38" t="s">
        <v>56</v>
      </c>
      <c r="B139" s="82"/>
      <c r="C139" s="81">
        <v>3433</v>
      </c>
      <c r="D139" s="40">
        <f>E139/C139</f>
        <v>2910.2129332944946</v>
      </c>
      <c r="E139" s="80">
        <v>9990761</v>
      </c>
      <c r="F139" s="59"/>
      <c r="G139" s="83"/>
      <c r="H139" s="59"/>
      <c r="I139" s="59"/>
      <c r="J139" s="59"/>
      <c r="K139" s="59"/>
      <c r="L139" s="59"/>
      <c r="M139" s="59"/>
      <c r="N139" s="59"/>
    </row>
    <row r="140" spans="1:30" ht="12.75" customHeight="1" x14ac:dyDescent="0.25">
      <c r="A140" s="38" t="s">
        <v>57</v>
      </c>
      <c r="B140" s="82"/>
      <c r="C140" s="81">
        <v>3090</v>
      </c>
      <c r="D140" s="40">
        <f>E140/C140</f>
        <v>2874.5330097087381</v>
      </c>
      <c r="E140" s="80">
        <v>8882307</v>
      </c>
      <c r="F140" s="59"/>
      <c r="G140" s="83"/>
      <c r="H140" s="59"/>
      <c r="I140" s="59"/>
      <c r="J140" s="59"/>
      <c r="K140" s="59"/>
      <c r="L140" s="59"/>
      <c r="M140" s="84"/>
      <c r="N140" s="84"/>
    </row>
    <row r="141" spans="1:30" ht="8.25" customHeight="1" x14ac:dyDescent="0.25">
      <c r="A141" s="70"/>
      <c r="B141" s="83"/>
      <c r="C141" s="83"/>
      <c r="D141" s="83"/>
      <c r="E141" s="59"/>
      <c r="F141" s="59"/>
      <c r="G141" s="83"/>
      <c r="H141" s="59"/>
      <c r="I141" s="59"/>
      <c r="J141" s="59"/>
      <c r="K141" s="59"/>
      <c r="L141" s="59"/>
      <c r="M141" s="59"/>
      <c r="N141" s="59"/>
    </row>
    <row r="142" spans="1:30" x14ac:dyDescent="0.2">
      <c r="A142" s="74" t="s">
        <v>71</v>
      </c>
      <c r="B142" s="74"/>
      <c r="C142" s="83"/>
      <c r="D142" s="59"/>
      <c r="E142" s="59"/>
      <c r="F142" s="59"/>
      <c r="G142" s="83"/>
      <c r="H142" s="59"/>
      <c r="I142" s="59"/>
      <c r="J142" s="59"/>
      <c r="K142" s="59"/>
      <c r="L142" s="59"/>
      <c r="M142" s="59"/>
      <c r="N142" s="59"/>
    </row>
    <row r="143" spans="1:30" x14ac:dyDescent="0.2">
      <c r="A143" s="97" t="s">
        <v>72</v>
      </c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85"/>
    </row>
    <row r="144" spans="1:30" ht="15" customHeight="1" x14ac:dyDescent="0.25">
      <c r="A144" s="54" t="s">
        <v>2</v>
      </c>
      <c r="B144" s="50"/>
      <c r="C144" s="50"/>
      <c r="D144" s="50"/>
      <c r="E144" s="50"/>
      <c r="F144" s="50"/>
      <c r="G144" s="50"/>
      <c r="H144" s="50"/>
      <c r="I144" s="50"/>
      <c r="J144" s="51"/>
      <c r="K144" s="52"/>
      <c r="L144" s="53"/>
      <c r="M144" s="53"/>
      <c r="N144" s="53"/>
      <c r="O144" s="47"/>
      <c r="P144" s="35"/>
      <c r="Q144" s="36"/>
      <c r="R144" s="36"/>
      <c r="T144" s="35"/>
      <c r="U144" s="36"/>
      <c r="V144" s="36"/>
      <c r="X144" s="44"/>
      <c r="Y144" s="36"/>
      <c r="Z144" s="36"/>
      <c r="AB144" s="35"/>
      <c r="AC144" s="36"/>
      <c r="AD144" s="36"/>
    </row>
    <row r="145" spans="1:32" ht="15" customHeight="1" x14ac:dyDescent="0.25">
      <c r="A145" s="92" t="s">
        <v>4</v>
      </c>
      <c r="B145" s="93"/>
      <c r="C145" s="93"/>
      <c r="D145" s="93"/>
      <c r="E145" s="93"/>
      <c r="F145" s="93"/>
      <c r="G145" s="93"/>
      <c r="H145" s="93"/>
      <c r="I145" s="93"/>
      <c r="J145" s="55"/>
      <c r="K145" s="55"/>
      <c r="L145" s="55"/>
      <c r="M145" s="56"/>
      <c r="N145" s="56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</row>
    <row r="146" spans="1:32" ht="12.75" customHeight="1" x14ac:dyDescent="0.35">
      <c r="A146" s="13"/>
      <c r="B146" s="14"/>
      <c r="C146" s="15"/>
      <c r="D146"/>
      <c r="E146" s="15"/>
      <c r="F146" s="15"/>
      <c r="G146" s="16"/>
      <c r="H146" s="16"/>
      <c r="I146" s="16"/>
      <c r="J146" s="17"/>
      <c r="K146" s="17"/>
      <c r="L146" s="17"/>
      <c r="M146" s="17"/>
      <c r="N146" s="17"/>
      <c r="O146" s="17"/>
      <c r="P146" s="17"/>
      <c r="Q146" s="17"/>
    </row>
    <row r="147" spans="1:32" ht="20.100000000000001" customHeight="1" x14ac:dyDescent="0.3">
      <c r="A147" s="94" t="s">
        <v>7</v>
      </c>
      <c r="B147" s="95"/>
      <c r="C147" s="95"/>
      <c r="D147" s="19"/>
      <c r="E147" s="19"/>
      <c r="F147" s="19"/>
      <c r="G147" s="19"/>
      <c r="H147" s="19"/>
      <c r="I147" s="19"/>
      <c r="J147" s="20"/>
      <c r="K147" s="20"/>
      <c r="L147" s="20"/>
      <c r="M147" s="20"/>
      <c r="N147" s="20"/>
      <c r="O147" s="20"/>
      <c r="P147" s="20"/>
      <c r="Q147" s="20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ht="13.2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2"/>
      <c r="K148" s="22"/>
      <c r="L148" s="22"/>
      <c r="M148" s="22"/>
      <c r="N148" s="22"/>
      <c r="O148" s="22"/>
      <c r="P148" s="22"/>
      <c r="Q148" s="22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ht="13.8" thickBot="1" x14ac:dyDescent="0.3">
      <c r="A149" s="24"/>
      <c r="C149" s="89" t="s">
        <v>10</v>
      </c>
      <c r="D149" s="89"/>
      <c r="E149" s="89"/>
      <c r="G149" s="89" t="s">
        <v>11</v>
      </c>
      <c r="H149" s="89"/>
      <c r="I149" s="89"/>
      <c r="J149"/>
      <c r="K149" s="90" t="s">
        <v>12</v>
      </c>
      <c r="L149" s="90"/>
      <c r="M149" s="90"/>
      <c r="N149" s="25"/>
      <c r="O149" s="90" t="s">
        <v>73</v>
      </c>
      <c r="P149" s="90"/>
      <c r="Q149" s="91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ht="11.4" x14ac:dyDescent="0.2">
      <c r="A150" s="29"/>
      <c r="C150" s="29"/>
      <c r="D150" s="29" t="s">
        <v>13</v>
      </c>
      <c r="E150" s="29" t="s">
        <v>1</v>
      </c>
      <c r="G150" s="29"/>
      <c r="H150" s="29" t="s">
        <v>13</v>
      </c>
      <c r="I150" s="29" t="s">
        <v>1</v>
      </c>
      <c r="J150"/>
      <c r="K150" s="29"/>
      <c r="L150" s="29" t="s">
        <v>13</v>
      </c>
      <c r="M150" s="29" t="s">
        <v>1</v>
      </c>
      <c r="N150" s="29"/>
      <c r="O150" s="29"/>
      <c r="P150" s="29" t="s">
        <v>13</v>
      </c>
      <c r="Q150" s="29" t="s">
        <v>1</v>
      </c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ht="11.4" x14ac:dyDescent="0.2">
      <c r="A151" s="32" t="s">
        <v>14</v>
      </c>
      <c r="C151" s="32" t="s">
        <v>15</v>
      </c>
      <c r="D151" s="32" t="s">
        <v>16</v>
      </c>
      <c r="E151" s="32" t="s">
        <v>17</v>
      </c>
      <c r="G151" s="32" t="s">
        <v>15</v>
      </c>
      <c r="H151" s="32" t="s">
        <v>16</v>
      </c>
      <c r="I151" s="32" t="s">
        <v>17</v>
      </c>
      <c r="J151"/>
      <c r="K151" s="32" t="s">
        <v>15</v>
      </c>
      <c r="L151" s="32" t="s">
        <v>16</v>
      </c>
      <c r="M151" s="32" t="s">
        <v>17</v>
      </c>
      <c r="N151" s="32"/>
      <c r="O151" s="32" t="s">
        <v>15</v>
      </c>
      <c r="P151" s="32" t="s">
        <v>16</v>
      </c>
      <c r="Q151" s="32" t="s">
        <v>17</v>
      </c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ht="12" x14ac:dyDescent="0.25">
      <c r="A152" s="34"/>
      <c r="C152" s="35"/>
      <c r="D152" s="36"/>
      <c r="E152" s="36"/>
      <c r="G152" s="35"/>
      <c r="H152" s="36"/>
      <c r="I152" s="36"/>
      <c r="J152"/>
      <c r="K152" s="37"/>
      <c r="L152" s="37"/>
      <c r="M152" s="37"/>
      <c r="N152" s="37"/>
      <c r="O152" s="35"/>
      <c r="P152" s="36"/>
      <c r="Q152" s="36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ht="12" x14ac:dyDescent="0.25">
      <c r="A153" s="34" t="s">
        <v>18</v>
      </c>
      <c r="C153" s="35">
        <v>56894</v>
      </c>
      <c r="D153" s="36">
        <f>E153/C153</f>
        <v>501.94760431679964</v>
      </c>
      <c r="E153" s="36">
        <v>28557807</v>
      </c>
      <c r="G153" s="35">
        <v>38746</v>
      </c>
      <c r="H153" s="36">
        <f>I153/G153</f>
        <v>1459.4123522428122</v>
      </c>
      <c r="I153" s="36">
        <v>56546391</v>
      </c>
      <c r="J153"/>
      <c r="K153" s="41" t="s">
        <v>19</v>
      </c>
      <c r="L153" s="41" t="s">
        <v>19</v>
      </c>
      <c r="M153" s="41" t="s">
        <v>19</v>
      </c>
      <c r="N153" s="41"/>
      <c r="O153" s="35">
        <f t="shared" ref="O153:O169" si="17">C153+G153</f>
        <v>95640</v>
      </c>
      <c r="P153" s="36">
        <f>Q153/O153</f>
        <v>889.83895859473023</v>
      </c>
      <c r="Q153" s="36">
        <v>85104198</v>
      </c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ht="12" x14ac:dyDescent="0.25">
      <c r="A154" s="34" t="s">
        <v>20</v>
      </c>
      <c r="C154" s="35">
        <v>56204</v>
      </c>
      <c r="D154" s="36">
        <f>E154/C154</f>
        <v>560.90925912746422</v>
      </c>
      <c r="E154" s="36">
        <v>31525344</v>
      </c>
      <c r="G154" s="35">
        <v>38633</v>
      </c>
      <c r="H154" s="36">
        <f>I154/G154</f>
        <v>1516.6515931975255</v>
      </c>
      <c r="I154" s="36">
        <v>58592801</v>
      </c>
      <c r="J154"/>
      <c r="K154" s="41" t="s">
        <v>19</v>
      </c>
      <c r="L154" s="41" t="s">
        <v>19</v>
      </c>
      <c r="M154" s="41" t="s">
        <v>19</v>
      </c>
      <c r="N154" s="41"/>
      <c r="O154" s="35">
        <f t="shared" si="17"/>
        <v>94837</v>
      </c>
      <c r="P154" s="36">
        <f>Q154/O154</f>
        <v>950.24246865674786</v>
      </c>
      <c r="Q154" s="36">
        <v>90118145</v>
      </c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ht="12" x14ac:dyDescent="0.25">
      <c r="A155" s="34" t="s">
        <v>21</v>
      </c>
      <c r="C155" s="35">
        <v>71485</v>
      </c>
      <c r="D155" s="36">
        <f>E155/C155</f>
        <v>539.39562145904733</v>
      </c>
      <c r="E155" s="36">
        <v>38558696</v>
      </c>
      <c r="G155" s="35">
        <v>34525</v>
      </c>
      <c r="H155" s="36">
        <f>I155/G155</f>
        <v>1580.1446198406952</v>
      </c>
      <c r="I155" s="36">
        <v>54554493</v>
      </c>
      <c r="J155"/>
      <c r="K155" s="41" t="s">
        <v>19</v>
      </c>
      <c r="L155" s="41" t="s">
        <v>19</v>
      </c>
      <c r="M155" s="41" t="s">
        <v>19</v>
      </c>
      <c r="N155" s="41"/>
      <c r="O155" s="35">
        <f t="shared" si="17"/>
        <v>106010</v>
      </c>
      <c r="P155" s="36">
        <f>Q155/O155</f>
        <v>878.34344873125178</v>
      </c>
      <c r="Q155" s="36">
        <v>93113189</v>
      </c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ht="12" x14ac:dyDescent="0.25">
      <c r="A156" s="34" t="s">
        <v>22</v>
      </c>
      <c r="C156" s="35">
        <v>72888</v>
      </c>
      <c r="D156" s="36">
        <f t="shared" ref="D156:D166" si="18">E156/C156</f>
        <v>604.89032488201076</v>
      </c>
      <c r="E156" s="36">
        <v>44089246</v>
      </c>
      <c r="G156" s="35">
        <v>35006</v>
      </c>
      <c r="H156" s="36">
        <f t="shared" ref="H156:H166" si="19">I156/G156</f>
        <v>1729.7869793749644</v>
      </c>
      <c r="I156" s="36">
        <v>60552923</v>
      </c>
      <c r="J156"/>
      <c r="K156" s="41" t="s">
        <v>19</v>
      </c>
      <c r="L156" s="41" t="s">
        <v>19</v>
      </c>
      <c r="M156" s="41" t="s">
        <v>19</v>
      </c>
      <c r="N156" s="41"/>
      <c r="O156" s="35">
        <f t="shared" si="17"/>
        <v>107894</v>
      </c>
      <c r="P156" s="36">
        <f t="shared" ref="P156:P170" si="20">Q156/O156</f>
        <v>969.86087270839903</v>
      </c>
      <c r="Q156" s="36">
        <v>104642169</v>
      </c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ht="12" x14ac:dyDescent="0.25">
      <c r="A157" s="34" t="s">
        <v>23</v>
      </c>
      <c r="C157" s="35">
        <v>69548</v>
      </c>
      <c r="D157" s="36">
        <f t="shared" si="18"/>
        <v>628.70624604589636</v>
      </c>
      <c r="E157" s="36">
        <v>43725262</v>
      </c>
      <c r="G157" s="35">
        <v>35000</v>
      </c>
      <c r="H157" s="36">
        <f t="shared" si="19"/>
        <v>1884.6890285714285</v>
      </c>
      <c r="I157" s="36">
        <v>65964116</v>
      </c>
      <c r="J157"/>
      <c r="K157" s="41" t="s">
        <v>19</v>
      </c>
      <c r="L157" s="41" t="s">
        <v>19</v>
      </c>
      <c r="M157" s="41" t="s">
        <v>19</v>
      </c>
      <c r="N157" s="41"/>
      <c r="O157" s="35">
        <f t="shared" si="17"/>
        <v>104548</v>
      </c>
      <c r="P157" s="36">
        <f t="shared" si="20"/>
        <v>1049.1772009029346</v>
      </c>
      <c r="Q157" s="36">
        <v>109689378</v>
      </c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ht="12" x14ac:dyDescent="0.25">
      <c r="A158" s="34" t="s">
        <v>24</v>
      </c>
      <c r="C158" s="35">
        <v>67782</v>
      </c>
      <c r="D158" s="36">
        <f t="shared" si="18"/>
        <v>691.99952789826204</v>
      </c>
      <c r="E158" s="36">
        <v>46905112</v>
      </c>
      <c r="G158" s="35">
        <v>34839</v>
      </c>
      <c r="H158" s="36">
        <f t="shared" si="19"/>
        <v>2135.6098338069405</v>
      </c>
      <c r="I158" s="36">
        <v>74402511</v>
      </c>
      <c r="J158"/>
      <c r="K158" s="41" t="s">
        <v>19</v>
      </c>
      <c r="L158" s="41" t="s">
        <v>19</v>
      </c>
      <c r="M158" s="41" t="s">
        <v>19</v>
      </c>
      <c r="N158" s="41"/>
      <c r="O158" s="35">
        <f t="shared" si="17"/>
        <v>102621</v>
      </c>
      <c r="P158" s="36">
        <f t="shared" si="20"/>
        <v>1182.0935578487833</v>
      </c>
      <c r="Q158" s="36">
        <v>121307623</v>
      </c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ht="12" x14ac:dyDescent="0.25">
      <c r="A159" s="34" t="s">
        <v>25</v>
      </c>
      <c r="C159" s="35">
        <v>65398</v>
      </c>
      <c r="D159" s="36">
        <f t="shared" si="18"/>
        <v>805.32182941374356</v>
      </c>
      <c r="E159" s="36">
        <v>52666437</v>
      </c>
      <c r="G159" s="35">
        <v>33387</v>
      </c>
      <c r="H159" s="36">
        <f t="shared" si="19"/>
        <v>2359.0937790157845</v>
      </c>
      <c r="I159" s="36">
        <v>78763064</v>
      </c>
      <c r="J159"/>
      <c r="K159" s="41" t="s">
        <v>19</v>
      </c>
      <c r="L159" s="41" t="s">
        <v>19</v>
      </c>
      <c r="M159" s="41" t="s">
        <v>19</v>
      </c>
      <c r="N159" s="41"/>
      <c r="O159" s="35">
        <f t="shared" si="17"/>
        <v>98785</v>
      </c>
      <c r="P159" s="36">
        <f t="shared" si="20"/>
        <v>1330.4601002176444</v>
      </c>
      <c r="Q159" s="36">
        <v>131429501</v>
      </c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ht="12" x14ac:dyDescent="0.25">
      <c r="A160" s="34" t="s">
        <v>26</v>
      </c>
      <c r="C160" s="35">
        <v>63646</v>
      </c>
      <c r="D160" s="36">
        <f t="shared" si="18"/>
        <v>846.03770857555855</v>
      </c>
      <c r="E160" s="36">
        <v>53846916</v>
      </c>
      <c r="G160" s="35">
        <v>34265</v>
      </c>
      <c r="H160" s="36">
        <f t="shared" si="19"/>
        <v>2372.2594192324527</v>
      </c>
      <c r="I160" s="36">
        <v>81285469</v>
      </c>
      <c r="J160"/>
      <c r="K160" s="41" t="s">
        <v>19</v>
      </c>
      <c r="L160" s="41" t="s">
        <v>19</v>
      </c>
      <c r="M160" s="41" t="s">
        <v>19</v>
      </c>
      <c r="N160" s="41"/>
      <c r="O160" s="35">
        <f t="shared" si="17"/>
        <v>97911</v>
      </c>
      <c r="P160" s="36">
        <f t="shared" si="20"/>
        <v>1380.1552940936156</v>
      </c>
      <c r="Q160" s="36">
        <v>135132385</v>
      </c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 ht="12" x14ac:dyDescent="0.25">
      <c r="A161" s="34" t="s">
        <v>27</v>
      </c>
      <c r="C161" s="35">
        <v>65555</v>
      </c>
      <c r="D161" s="36">
        <f t="shared" si="18"/>
        <v>878.38178628632443</v>
      </c>
      <c r="E161" s="36">
        <v>57582318</v>
      </c>
      <c r="G161" s="35">
        <v>35483</v>
      </c>
      <c r="H161" s="36">
        <f t="shared" si="19"/>
        <v>2393.3029056167743</v>
      </c>
      <c r="I161" s="36">
        <v>84921567</v>
      </c>
      <c r="J161"/>
      <c r="K161" s="41" t="s">
        <v>19</v>
      </c>
      <c r="L161" s="41" t="s">
        <v>19</v>
      </c>
      <c r="M161" s="41" t="s">
        <v>19</v>
      </c>
      <c r="N161" s="41"/>
      <c r="O161" s="35">
        <f t="shared" si="17"/>
        <v>101038</v>
      </c>
      <c r="P161" s="36">
        <f t="shared" si="20"/>
        <v>1410.3989093212456</v>
      </c>
      <c r="Q161" s="36">
        <v>142503885</v>
      </c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ht="12" x14ac:dyDescent="0.25">
      <c r="A162" s="34" t="s">
        <v>28</v>
      </c>
      <c r="C162" s="35">
        <v>73550</v>
      </c>
      <c r="D162" s="36">
        <f t="shared" si="18"/>
        <v>981.43180149558123</v>
      </c>
      <c r="E162" s="36">
        <v>72184309</v>
      </c>
      <c r="G162" s="35">
        <v>36540</v>
      </c>
      <c r="H162" s="36">
        <f t="shared" si="19"/>
        <v>2682.1597701149426</v>
      </c>
      <c r="I162" s="36">
        <v>98006118</v>
      </c>
      <c r="J162"/>
      <c r="K162" s="41" t="s">
        <v>19</v>
      </c>
      <c r="L162" s="41" t="s">
        <v>19</v>
      </c>
      <c r="M162" s="41" t="s">
        <v>19</v>
      </c>
      <c r="N162" s="41"/>
      <c r="O162" s="35">
        <f t="shared" si="17"/>
        <v>110090</v>
      </c>
      <c r="P162" s="36">
        <f t="shared" si="20"/>
        <v>1545.9208738305024</v>
      </c>
      <c r="Q162" s="36">
        <v>170190429</v>
      </c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ht="12" x14ac:dyDescent="0.25">
      <c r="A163" s="34" t="s">
        <v>29</v>
      </c>
      <c r="C163" s="35">
        <v>77751</v>
      </c>
      <c r="D163" s="36">
        <f t="shared" si="18"/>
        <v>1091.9701740170544</v>
      </c>
      <c r="E163" s="36">
        <v>84901773</v>
      </c>
      <c r="G163" s="35">
        <v>35455</v>
      </c>
      <c r="H163" s="36">
        <f t="shared" si="19"/>
        <v>2750.138231561134</v>
      </c>
      <c r="I163" s="36">
        <v>97506151</v>
      </c>
      <c r="J163"/>
      <c r="K163" s="41" t="s">
        <v>19</v>
      </c>
      <c r="L163" s="41" t="s">
        <v>19</v>
      </c>
      <c r="M163" s="41" t="s">
        <v>19</v>
      </c>
      <c r="N163" s="41"/>
      <c r="O163" s="35">
        <f t="shared" si="17"/>
        <v>113206</v>
      </c>
      <c r="P163" s="36">
        <f t="shared" si="20"/>
        <v>1611.2920163242231</v>
      </c>
      <c r="Q163" s="36">
        <v>182407924</v>
      </c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ht="12" x14ac:dyDescent="0.25">
      <c r="A164" s="34" t="s">
        <v>30</v>
      </c>
      <c r="C164" s="35">
        <v>79089</v>
      </c>
      <c r="D164" s="36">
        <f t="shared" si="18"/>
        <v>1113.3286677034732</v>
      </c>
      <c r="E164" s="36">
        <v>88052051</v>
      </c>
      <c r="G164" s="35">
        <v>35666</v>
      </c>
      <c r="H164" s="36">
        <f t="shared" si="19"/>
        <v>2668.1169741490494</v>
      </c>
      <c r="I164" s="36">
        <v>95161060</v>
      </c>
      <c r="J164"/>
      <c r="K164" s="41" t="s">
        <v>19</v>
      </c>
      <c r="L164" s="41" t="s">
        <v>19</v>
      </c>
      <c r="M164" s="41" t="s">
        <v>19</v>
      </c>
      <c r="N164" s="41"/>
      <c r="O164" s="35">
        <f t="shared" si="17"/>
        <v>114755</v>
      </c>
      <c r="P164" s="36">
        <f t="shared" si="20"/>
        <v>1596.558851466167</v>
      </c>
      <c r="Q164" s="36">
        <f>E164+I164</f>
        <v>183213111</v>
      </c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1:32" ht="12" x14ac:dyDescent="0.25">
      <c r="A165" s="34" t="s">
        <v>31</v>
      </c>
      <c r="C165" s="35">
        <v>75259</v>
      </c>
      <c r="D165" s="36">
        <f t="shared" si="18"/>
        <v>1346.7335335308733</v>
      </c>
      <c r="E165" s="36">
        <v>101353819</v>
      </c>
      <c r="G165" s="35">
        <v>34992</v>
      </c>
      <c r="H165" s="36">
        <f t="shared" si="19"/>
        <v>2843.1650663008686</v>
      </c>
      <c r="I165" s="36">
        <v>99488032</v>
      </c>
      <c r="J165"/>
      <c r="K165" s="41" t="s">
        <v>19</v>
      </c>
      <c r="L165" s="41" t="s">
        <v>19</v>
      </c>
      <c r="M165" s="41" t="s">
        <v>19</v>
      </c>
      <c r="N165" s="41"/>
      <c r="O165" s="35">
        <f t="shared" si="17"/>
        <v>110251</v>
      </c>
      <c r="P165" s="36">
        <f t="shared" si="20"/>
        <v>1821.6782704918776</v>
      </c>
      <c r="Q165" s="36">
        <f>E165+I165</f>
        <v>200841851</v>
      </c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1:32" ht="12" x14ac:dyDescent="0.25">
      <c r="A166" s="34" t="s">
        <v>32</v>
      </c>
      <c r="C166" s="35">
        <v>86702</v>
      </c>
      <c r="D166" s="36">
        <f t="shared" si="18"/>
        <v>1277.5180272658069</v>
      </c>
      <c r="E166" s="36">
        <v>110763368</v>
      </c>
      <c r="G166" s="35">
        <v>36439</v>
      </c>
      <c r="H166" s="36">
        <f t="shared" si="19"/>
        <v>2629.0817805098932</v>
      </c>
      <c r="I166" s="36">
        <v>95801111</v>
      </c>
      <c r="J166"/>
      <c r="K166" s="41" t="s">
        <v>19</v>
      </c>
      <c r="L166" s="41" t="s">
        <v>19</v>
      </c>
      <c r="M166" s="41" t="s">
        <v>19</v>
      </c>
      <c r="N166" s="41"/>
      <c r="O166" s="35">
        <f t="shared" si="17"/>
        <v>123141</v>
      </c>
      <c r="P166" s="36">
        <f t="shared" si="20"/>
        <v>1677.4630626679984</v>
      </c>
      <c r="Q166" s="36">
        <f>E166+I166</f>
        <v>206564479</v>
      </c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</row>
    <row r="167" spans="1:32" ht="12" x14ac:dyDescent="0.25">
      <c r="A167" s="34" t="s">
        <v>33</v>
      </c>
      <c r="C167" s="35">
        <v>88672</v>
      </c>
      <c r="D167" s="36">
        <v>1406</v>
      </c>
      <c r="E167" s="36">
        <v>124670503</v>
      </c>
      <c r="G167" s="35">
        <v>38547</v>
      </c>
      <c r="H167" s="36">
        <v>2984</v>
      </c>
      <c r="I167" s="36">
        <v>115013713</v>
      </c>
      <c r="J167"/>
      <c r="K167" s="41" t="s">
        <v>19</v>
      </c>
      <c r="L167" s="41" t="s">
        <v>19</v>
      </c>
      <c r="M167" s="41" t="s">
        <v>19</v>
      </c>
      <c r="N167" s="41"/>
      <c r="O167" s="35">
        <f t="shared" si="17"/>
        <v>127219</v>
      </c>
      <c r="P167" s="36">
        <f t="shared" si="20"/>
        <v>1884.0284548691627</v>
      </c>
      <c r="Q167" s="36">
        <f>E167+I167</f>
        <v>239684216</v>
      </c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</row>
    <row r="168" spans="1:32" ht="12" x14ac:dyDescent="0.25">
      <c r="A168" s="34" t="s">
        <v>34</v>
      </c>
      <c r="C168" s="35">
        <v>89540</v>
      </c>
      <c r="D168" s="36">
        <v>1469</v>
      </c>
      <c r="E168" s="36">
        <v>131566887</v>
      </c>
      <c r="G168" s="35">
        <v>40443</v>
      </c>
      <c r="H168" s="36">
        <v>3059</v>
      </c>
      <c r="I168" s="36">
        <v>123705056</v>
      </c>
      <c r="J168"/>
      <c r="K168" s="41" t="s">
        <v>19</v>
      </c>
      <c r="L168" s="41" t="s">
        <v>19</v>
      </c>
      <c r="M168" s="41" t="s">
        <v>19</v>
      </c>
      <c r="N168" s="41"/>
      <c r="O168" s="35">
        <f t="shared" si="17"/>
        <v>129983</v>
      </c>
      <c r="P168" s="36">
        <f t="shared" si="20"/>
        <v>1963.8871467807328</v>
      </c>
      <c r="Q168" s="36">
        <v>255271943</v>
      </c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</row>
    <row r="169" spans="1:32" ht="12" x14ac:dyDescent="0.25">
      <c r="A169" s="34" t="s">
        <v>35</v>
      </c>
      <c r="C169" s="35">
        <v>87928</v>
      </c>
      <c r="D169" s="36">
        <f>E169/C169</f>
        <v>1563.1202006186879</v>
      </c>
      <c r="E169" s="36">
        <v>137442033</v>
      </c>
      <c r="G169" s="35">
        <v>39679</v>
      </c>
      <c r="H169" s="36">
        <f>I169/G169</f>
        <v>3170.945941177953</v>
      </c>
      <c r="I169" s="36">
        <v>125819964</v>
      </c>
      <c r="J169"/>
      <c r="K169" s="41" t="s">
        <v>19</v>
      </c>
      <c r="L169" s="41" t="s">
        <v>19</v>
      </c>
      <c r="M169" s="41" t="s">
        <v>19</v>
      </c>
      <c r="N169" s="41"/>
      <c r="O169" s="35">
        <f t="shared" si="17"/>
        <v>127607</v>
      </c>
      <c r="P169" s="36">
        <f t="shared" si="20"/>
        <v>2063.0686169254036</v>
      </c>
      <c r="Q169" s="36">
        <f>E169+I169</f>
        <v>263261997</v>
      </c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</row>
    <row r="170" spans="1:32" ht="12" x14ac:dyDescent="0.25">
      <c r="A170" s="34" t="s">
        <v>36</v>
      </c>
      <c r="C170" s="35">
        <v>86473</v>
      </c>
      <c r="D170" s="36">
        <v>1686</v>
      </c>
      <c r="E170" s="36">
        <v>145835274</v>
      </c>
      <c r="G170" s="35">
        <v>39689</v>
      </c>
      <c r="H170" s="36">
        <v>3311</v>
      </c>
      <c r="I170" s="36">
        <v>131399883</v>
      </c>
      <c r="J170"/>
      <c r="K170" s="34">
        <v>877</v>
      </c>
      <c r="L170" s="36">
        <v>2779</v>
      </c>
      <c r="M170" s="36">
        <v>2437256</v>
      </c>
      <c r="N170" s="36"/>
      <c r="O170" s="35">
        <f t="shared" ref="O170:O191" si="21">+C170+G170+K170</f>
        <v>127039</v>
      </c>
      <c r="P170" s="36">
        <f t="shared" si="20"/>
        <v>2201.4689504797739</v>
      </c>
      <c r="Q170" s="36">
        <v>279672414</v>
      </c>
      <c r="R170" s="88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</row>
    <row r="171" spans="1:32" ht="12" x14ac:dyDescent="0.25">
      <c r="A171" s="34" t="s">
        <v>37</v>
      </c>
      <c r="C171" s="35">
        <v>90668</v>
      </c>
      <c r="D171" s="36">
        <v>1682</v>
      </c>
      <c r="E171" s="36">
        <v>152485887</v>
      </c>
      <c r="G171" s="35">
        <v>41893</v>
      </c>
      <c r="H171" s="36">
        <v>3450</v>
      </c>
      <c r="I171" s="36">
        <v>144533047</v>
      </c>
      <c r="J171"/>
      <c r="K171" s="44">
        <v>3895</v>
      </c>
      <c r="L171" s="36">
        <f t="shared" ref="L171:L179" si="22">M171/K171</f>
        <v>2477.397946084724</v>
      </c>
      <c r="M171" s="36">
        <v>9649465</v>
      </c>
      <c r="N171" s="36"/>
      <c r="O171" s="35">
        <f t="shared" si="21"/>
        <v>136456</v>
      </c>
      <c r="P171" s="36">
        <f t="shared" ref="P171:P191" si="23">Q171/O171</f>
        <v>2247.3793677082722</v>
      </c>
      <c r="Q171" s="36">
        <f>E171+I171+M171</f>
        <v>306668399</v>
      </c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1:32" ht="12" x14ac:dyDescent="0.25">
      <c r="A172" s="34" t="s">
        <v>38</v>
      </c>
      <c r="C172" s="35">
        <v>88968</v>
      </c>
      <c r="D172" s="36">
        <f t="shared" ref="D172:D179" si="24">E172/C172</f>
        <v>1778.7082321733658</v>
      </c>
      <c r="E172" s="36">
        <v>158248114</v>
      </c>
      <c r="G172" s="35">
        <v>41439</v>
      </c>
      <c r="H172" s="36">
        <f t="shared" ref="H172:H183" si="25">I172/G172</f>
        <v>3624.8355896619128</v>
      </c>
      <c r="I172" s="36">
        <v>150209562</v>
      </c>
      <c r="J172"/>
      <c r="K172" s="44">
        <v>6290</v>
      </c>
      <c r="L172" s="36">
        <f t="shared" si="22"/>
        <v>2750.803815580286</v>
      </c>
      <c r="M172" s="36">
        <v>17302556</v>
      </c>
      <c r="N172" s="36"/>
      <c r="O172" s="35">
        <f t="shared" si="21"/>
        <v>136697</v>
      </c>
      <c r="P172" s="36">
        <f t="shared" si="23"/>
        <v>2383.0825255857844</v>
      </c>
      <c r="Q172" s="36">
        <f>E172+I172+M172</f>
        <v>325760232</v>
      </c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</row>
    <row r="173" spans="1:32" ht="12" x14ac:dyDescent="0.25">
      <c r="A173" s="47" t="s">
        <v>39</v>
      </c>
      <c r="C173" s="35">
        <v>90858</v>
      </c>
      <c r="D173" s="36">
        <f t="shared" si="24"/>
        <v>1861.4422615509916</v>
      </c>
      <c r="E173" s="36">
        <v>169126921</v>
      </c>
      <c r="G173" s="35">
        <v>41536</v>
      </c>
      <c r="H173" s="36">
        <f t="shared" si="25"/>
        <v>3833.735843605547</v>
      </c>
      <c r="I173" s="36">
        <v>159238052</v>
      </c>
      <c r="J173"/>
      <c r="K173" s="44">
        <v>7027</v>
      </c>
      <c r="L173" s="36">
        <f t="shared" si="22"/>
        <v>2875.6318485840329</v>
      </c>
      <c r="M173" s="36">
        <v>20207065</v>
      </c>
      <c r="N173" s="36"/>
      <c r="O173" s="35">
        <f t="shared" si="21"/>
        <v>139421</v>
      </c>
      <c r="P173" s="36">
        <f t="shared" si="23"/>
        <v>2500.1401367082435</v>
      </c>
      <c r="Q173" s="36">
        <f>E173+I173+M173</f>
        <v>348572038</v>
      </c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</row>
    <row r="174" spans="1:32" ht="12" x14ac:dyDescent="0.25">
      <c r="A174" s="47" t="s">
        <v>40</v>
      </c>
      <c r="C174" s="35">
        <v>92575</v>
      </c>
      <c r="D174" s="36">
        <f t="shared" si="24"/>
        <v>1944.9114555765595</v>
      </c>
      <c r="E174" s="36">
        <v>180050178</v>
      </c>
      <c r="G174" s="35">
        <v>41447</v>
      </c>
      <c r="H174" s="36">
        <f t="shared" si="25"/>
        <v>4108.6995681231456</v>
      </c>
      <c r="I174" s="36">
        <v>170293271</v>
      </c>
      <c r="J174"/>
      <c r="K174" s="44">
        <v>6722</v>
      </c>
      <c r="L174" s="36">
        <f t="shared" si="22"/>
        <v>3275.37235941684</v>
      </c>
      <c r="M174" s="36">
        <v>22017053</v>
      </c>
      <c r="N174" s="36"/>
      <c r="O174" s="35">
        <f t="shared" si="21"/>
        <v>140744</v>
      </c>
      <c r="P174" s="36">
        <f t="shared" si="23"/>
        <v>2645.6580884442678</v>
      </c>
      <c r="Q174" s="36">
        <f>E174+I174+M174</f>
        <v>372360502</v>
      </c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</row>
    <row r="175" spans="1:32" ht="12" x14ac:dyDescent="0.25">
      <c r="A175" s="46" t="s">
        <v>41</v>
      </c>
      <c r="C175" s="35">
        <v>88265</v>
      </c>
      <c r="D175" s="36">
        <f t="shared" si="24"/>
        <v>1872.1330765309012</v>
      </c>
      <c r="E175" s="36">
        <v>165243826</v>
      </c>
      <c r="G175" s="35">
        <v>37994</v>
      </c>
      <c r="H175" s="36">
        <f t="shared" si="25"/>
        <v>3988.1260725377692</v>
      </c>
      <c r="I175" s="36">
        <v>151524862</v>
      </c>
      <c r="J175"/>
      <c r="K175" s="44">
        <v>5766</v>
      </c>
      <c r="L175" s="36">
        <f t="shared" si="22"/>
        <v>3188.9141519250779</v>
      </c>
      <c r="M175" s="36">
        <v>18387279</v>
      </c>
      <c r="N175" s="36"/>
      <c r="O175" s="35">
        <f t="shared" si="21"/>
        <v>132025</v>
      </c>
      <c r="P175" s="36">
        <f t="shared" si="23"/>
        <v>2538.5795644764248</v>
      </c>
      <c r="Q175" s="36">
        <f>E175+I175+M175</f>
        <v>335155967</v>
      </c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</row>
    <row r="176" spans="1:32" ht="12" x14ac:dyDescent="0.25">
      <c r="A176" s="46" t="s">
        <v>42</v>
      </c>
      <c r="C176" s="35">
        <v>95480</v>
      </c>
      <c r="D176" s="36">
        <f t="shared" si="24"/>
        <v>1767.530969836615</v>
      </c>
      <c r="E176" s="36">
        <v>168763857</v>
      </c>
      <c r="G176" s="35">
        <v>39646</v>
      </c>
      <c r="H176" s="36">
        <f t="shared" si="25"/>
        <v>3694.5536498007364</v>
      </c>
      <c r="I176" s="36">
        <v>146474274</v>
      </c>
      <c r="J176"/>
      <c r="K176" s="44">
        <v>5772</v>
      </c>
      <c r="L176" s="36">
        <f t="shared" si="22"/>
        <v>2870.6436243936246</v>
      </c>
      <c r="M176" s="36">
        <v>16569355</v>
      </c>
      <c r="N176" s="36"/>
      <c r="O176" s="35">
        <f t="shared" si="21"/>
        <v>140898</v>
      </c>
      <c r="P176" s="36">
        <f t="shared" si="23"/>
        <v>2354.9481539837329</v>
      </c>
      <c r="Q176" s="36">
        <f>E176+I176+M176-1</f>
        <v>331807485</v>
      </c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</row>
    <row r="177" spans="1:32" ht="12" x14ac:dyDescent="0.25">
      <c r="A177" s="47" t="s">
        <v>43</v>
      </c>
      <c r="C177" s="35">
        <v>102734</v>
      </c>
      <c r="D177" s="36">
        <f t="shared" si="24"/>
        <v>1632.0908170615376</v>
      </c>
      <c r="E177" s="36">
        <v>167671218</v>
      </c>
      <c r="G177" s="35">
        <v>40901</v>
      </c>
      <c r="H177" s="36">
        <f t="shared" si="25"/>
        <v>3532.5509889733748</v>
      </c>
      <c r="I177" s="36">
        <v>144484868</v>
      </c>
      <c r="J177"/>
      <c r="K177" s="44">
        <v>6676</v>
      </c>
      <c r="L177" s="36">
        <f t="shared" si="22"/>
        <v>2722.0792390653087</v>
      </c>
      <c r="M177" s="36">
        <v>18172601</v>
      </c>
      <c r="N177" s="36"/>
      <c r="O177" s="35">
        <f t="shared" si="21"/>
        <v>150311</v>
      </c>
      <c r="P177" s="36">
        <f t="shared" si="23"/>
        <v>2197.6348171457844</v>
      </c>
      <c r="Q177" s="36">
        <f>E177+I177+M177</f>
        <v>330328687</v>
      </c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</row>
    <row r="178" spans="1:32" ht="12" x14ac:dyDescent="0.25">
      <c r="A178" s="47" t="s">
        <v>44</v>
      </c>
      <c r="C178" s="35">
        <v>101328</v>
      </c>
      <c r="D178" s="36">
        <f t="shared" si="24"/>
        <v>1853.4681331912207</v>
      </c>
      <c r="E178" s="36">
        <v>187808219</v>
      </c>
      <c r="G178" s="35">
        <v>39112</v>
      </c>
      <c r="H178" s="36">
        <f t="shared" si="25"/>
        <v>3629.7163019022296</v>
      </c>
      <c r="I178" s="36">
        <v>141965464</v>
      </c>
      <c r="J178"/>
      <c r="K178" s="44">
        <v>6413</v>
      </c>
      <c r="L178" s="36">
        <f t="shared" si="22"/>
        <v>2745.4712303134261</v>
      </c>
      <c r="M178" s="36">
        <v>17606707</v>
      </c>
      <c r="N178" s="36"/>
      <c r="O178" s="35">
        <f t="shared" si="21"/>
        <v>146853</v>
      </c>
      <c r="P178" s="36">
        <f t="shared" si="23"/>
        <v>2365.4974021640687</v>
      </c>
      <c r="Q178" s="36">
        <f>E178+I178+M178</f>
        <v>347380390</v>
      </c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</row>
    <row r="179" spans="1:32" ht="12" x14ac:dyDescent="0.25">
      <c r="A179" s="47" t="s">
        <v>45</v>
      </c>
      <c r="C179" s="35">
        <v>100588</v>
      </c>
      <c r="D179" s="36">
        <f t="shared" si="24"/>
        <v>2045.6863244124547</v>
      </c>
      <c r="E179" s="36">
        <v>205771496</v>
      </c>
      <c r="G179" s="35">
        <v>39117</v>
      </c>
      <c r="H179" s="36">
        <f t="shared" si="25"/>
        <v>4008.7482168877982</v>
      </c>
      <c r="I179" s="36">
        <v>156810204</v>
      </c>
      <c r="J179"/>
      <c r="K179" s="44">
        <v>6930</v>
      </c>
      <c r="L179" s="36">
        <f t="shared" si="22"/>
        <v>2974.1464646464647</v>
      </c>
      <c r="M179" s="36">
        <v>20610835</v>
      </c>
      <c r="N179" s="36"/>
      <c r="O179" s="35">
        <f t="shared" si="21"/>
        <v>146635</v>
      </c>
      <c r="P179" s="36">
        <f t="shared" si="23"/>
        <v>2613.2405974017115</v>
      </c>
      <c r="Q179" s="36">
        <f>E179+I179+M179</f>
        <v>383192535</v>
      </c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</row>
    <row r="180" spans="1:32" ht="12" x14ac:dyDescent="0.25">
      <c r="A180" s="47" t="s">
        <v>46</v>
      </c>
      <c r="C180" s="35">
        <v>99403</v>
      </c>
      <c r="D180" s="36">
        <f>E180/C180</f>
        <v>2068.7306318722776</v>
      </c>
      <c r="E180" s="36">
        <v>205638031</v>
      </c>
      <c r="G180" s="35">
        <v>39339</v>
      </c>
      <c r="H180" s="36">
        <f t="shared" si="25"/>
        <v>4013.9092757823028</v>
      </c>
      <c r="I180" s="36">
        <v>157903177</v>
      </c>
      <c r="J180"/>
      <c r="K180" s="44">
        <v>6801</v>
      </c>
      <c r="L180" s="36">
        <f>M180/K180</f>
        <v>2981.3056903396559</v>
      </c>
      <c r="M180" s="36">
        <v>20275860</v>
      </c>
      <c r="N180" s="36"/>
      <c r="O180" s="35">
        <f t="shared" si="21"/>
        <v>145543</v>
      </c>
      <c r="P180" s="36">
        <f t="shared" si="23"/>
        <v>2637.1386325690692</v>
      </c>
      <c r="Q180" s="36">
        <f>E180+I180+M180</f>
        <v>383817068</v>
      </c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</row>
    <row r="181" spans="1:32" ht="12" x14ac:dyDescent="0.25">
      <c r="A181" s="47" t="s">
        <v>47</v>
      </c>
      <c r="C181" s="35">
        <v>98698</v>
      </c>
      <c r="D181" s="36">
        <f>E181/C181</f>
        <v>2096.1999736570142</v>
      </c>
      <c r="E181" s="36">
        <v>206890745</v>
      </c>
      <c r="G181" s="35">
        <v>38070</v>
      </c>
      <c r="H181" s="36">
        <f t="shared" si="25"/>
        <v>4059.4869188337275</v>
      </c>
      <c r="I181" s="36">
        <v>154544667</v>
      </c>
      <c r="J181"/>
      <c r="K181" s="44">
        <v>7462</v>
      </c>
      <c r="L181" s="36">
        <f>M181/K181</f>
        <v>3009.4715893862235</v>
      </c>
      <c r="M181" s="36">
        <v>22456677</v>
      </c>
      <c r="N181" s="36"/>
      <c r="O181" s="35">
        <f t="shared" si="21"/>
        <v>144230</v>
      </c>
      <c r="P181" s="36">
        <f t="shared" si="23"/>
        <v>2661.6660195521044</v>
      </c>
      <c r="Q181" s="36">
        <f>E181+I181+M181+1</f>
        <v>383892090</v>
      </c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</row>
    <row r="182" spans="1:32" ht="12" x14ac:dyDescent="0.25">
      <c r="A182" s="47" t="s">
        <v>48</v>
      </c>
      <c r="C182" s="35">
        <v>94805</v>
      </c>
      <c r="D182" s="36">
        <v>2184</v>
      </c>
      <c r="E182" s="36">
        <v>207063020</v>
      </c>
      <c r="G182" s="35">
        <v>38527</v>
      </c>
      <c r="H182" s="36">
        <f t="shared" si="25"/>
        <v>4133.1298829392372</v>
      </c>
      <c r="I182" s="36">
        <v>159237095</v>
      </c>
      <c r="J182"/>
      <c r="K182" s="44">
        <v>8048</v>
      </c>
      <c r="L182" s="36">
        <v>3003</v>
      </c>
      <c r="M182" s="36">
        <v>24165194</v>
      </c>
      <c r="N182" s="36"/>
      <c r="O182" s="35">
        <f t="shared" si="21"/>
        <v>141380</v>
      </c>
      <c r="P182" s="36">
        <f t="shared" si="23"/>
        <v>2761.8143301739992</v>
      </c>
      <c r="Q182" s="36">
        <f>E182+I182+M182+1</f>
        <v>390465310</v>
      </c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</row>
    <row r="183" spans="1:32" ht="12" x14ac:dyDescent="0.25">
      <c r="A183" s="47" t="s">
        <v>49</v>
      </c>
      <c r="C183" s="35">
        <v>98154</v>
      </c>
      <c r="D183" s="36">
        <f>E183/C183</f>
        <v>2177.4118324265951</v>
      </c>
      <c r="E183" s="36">
        <v>213721681</v>
      </c>
      <c r="G183" s="35">
        <v>40692</v>
      </c>
      <c r="H183" s="36">
        <f t="shared" si="25"/>
        <v>4039.3509780792292</v>
      </c>
      <c r="I183" s="36">
        <v>164369270</v>
      </c>
      <c r="J183"/>
      <c r="K183" s="44">
        <v>8364</v>
      </c>
      <c r="L183" s="36">
        <f>M183/K183</f>
        <v>3013.4785987565756</v>
      </c>
      <c r="M183" s="36">
        <v>25204735</v>
      </c>
      <c r="N183" s="36"/>
      <c r="O183" s="35">
        <f t="shared" si="21"/>
        <v>147210</v>
      </c>
      <c r="P183" s="36">
        <f t="shared" si="23"/>
        <v>2739.5943685890902</v>
      </c>
      <c r="Q183" s="36">
        <f>E183+I183+M183+1</f>
        <v>403295687</v>
      </c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</row>
    <row r="184" spans="1:32" ht="12" x14ac:dyDescent="0.25">
      <c r="A184" s="47" t="s">
        <v>50</v>
      </c>
      <c r="C184" s="35">
        <v>107359</v>
      </c>
      <c r="D184" s="36">
        <v>2067.0744045678516</v>
      </c>
      <c r="E184" s="36">
        <v>221919041</v>
      </c>
      <c r="G184" s="35">
        <v>42571</v>
      </c>
      <c r="H184" s="36">
        <v>3898.3414531018771</v>
      </c>
      <c r="I184" s="36">
        <v>165956294</v>
      </c>
      <c r="J184"/>
      <c r="K184" s="44">
        <v>8419</v>
      </c>
      <c r="L184" s="36">
        <f>M184/K184</f>
        <v>2818.5327236013777</v>
      </c>
      <c r="M184" s="36">
        <v>23729227</v>
      </c>
      <c r="N184" s="36"/>
      <c r="O184" s="35">
        <f t="shared" si="21"/>
        <v>158349</v>
      </c>
      <c r="P184" s="36">
        <f t="shared" si="23"/>
        <v>2599.3505547872105</v>
      </c>
      <c r="Q184" s="36">
        <f>E184+I184+M184-1</f>
        <v>411604561</v>
      </c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</row>
    <row r="185" spans="1:32" ht="12" x14ac:dyDescent="0.25">
      <c r="A185" s="47" t="s">
        <v>51</v>
      </c>
      <c r="C185" s="35">
        <v>95768</v>
      </c>
      <c r="D185" s="36">
        <v>2114.376994403141</v>
      </c>
      <c r="E185" s="36">
        <v>202489656</v>
      </c>
      <c r="G185" s="35">
        <v>38871</v>
      </c>
      <c r="H185" s="36">
        <v>3885.879087237272</v>
      </c>
      <c r="I185" s="36">
        <v>151048006</v>
      </c>
      <c r="J185"/>
      <c r="K185" s="44">
        <v>6334</v>
      </c>
      <c r="L185" s="36">
        <v>2722.1035680454688</v>
      </c>
      <c r="M185" s="36">
        <v>17241804</v>
      </c>
      <c r="N185" s="36"/>
      <c r="O185" s="35">
        <f t="shared" si="21"/>
        <v>140973</v>
      </c>
      <c r="P185" s="36">
        <f t="shared" si="23"/>
        <v>2630.1452405779828</v>
      </c>
      <c r="Q185" s="36">
        <f>E185+I185+M185-1</f>
        <v>370779465</v>
      </c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</row>
    <row r="186" spans="1:32" ht="12" x14ac:dyDescent="0.25">
      <c r="A186" s="47" t="s">
        <v>52</v>
      </c>
      <c r="C186" s="35">
        <v>91510</v>
      </c>
      <c r="D186" s="36">
        <v>2202.1043273959131</v>
      </c>
      <c r="E186" s="35">
        <v>201514567</v>
      </c>
      <c r="G186" s="39">
        <v>39594</v>
      </c>
      <c r="H186" s="36">
        <v>3921</v>
      </c>
      <c r="I186" s="36">
        <v>155252317</v>
      </c>
      <c r="J186"/>
      <c r="K186" s="44">
        <v>5459</v>
      </c>
      <c r="L186" s="36">
        <v>2825</v>
      </c>
      <c r="M186" s="36">
        <v>15421812</v>
      </c>
      <c r="N186" s="36"/>
      <c r="O186" s="35">
        <f t="shared" si="21"/>
        <v>136563</v>
      </c>
      <c r="P186" s="36">
        <f t="shared" si="23"/>
        <v>3064.1604680623595</v>
      </c>
      <c r="Q186" s="36">
        <f>M186+E186+M43</f>
        <v>418450946</v>
      </c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</row>
    <row r="187" spans="1:32" ht="12" x14ac:dyDescent="0.25">
      <c r="A187" s="47" t="s">
        <v>53</v>
      </c>
      <c r="C187" s="35">
        <v>85288</v>
      </c>
      <c r="D187" s="36">
        <v>2263.2205585779948</v>
      </c>
      <c r="E187" s="36">
        <v>193025555</v>
      </c>
      <c r="G187" s="35">
        <v>38656</v>
      </c>
      <c r="H187" s="36">
        <v>3923.3588834850993</v>
      </c>
      <c r="I187" s="36">
        <v>151661361</v>
      </c>
      <c r="J187"/>
      <c r="K187" s="44">
        <v>4455</v>
      </c>
      <c r="L187" s="36">
        <v>2799.5066217732883</v>
      </c>
      <c r="M187" s="36">
        <v>12471802</v>
      </c>
      <c r="N187" s="36"/>
      <c r="O187" s="35">
        <f t="shared" si="21"/>
        <v>128399</v>
      </c>
      <c r="P187" s="36">
        <f t="shared" si="23"/>
        <v>2781.6316170686687</v>
      </c>
      <c r="Q187" s="36">
        <f>I187+E187+M187</f>
        <v>357158718</v>
      </c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</row>
    <row r="188" spans="1:32" ht="12" x14ac:dyDescent="0.25">
      <c r="A188" s="47" t="s">
        <v>54</v>
      </c>
      <c r="C188" s="35">
        <v>67784</v>
      </c>
      <c r="D188" s="36">
        <v>2502.1560692788858</v>
      </c>
      <c r="E188" s="36">
        <v>169606147</v>
      </c>
      <c r="G188" s="35">
        <v>35308</v>
      </c>
      <c r="H188" s="36">
        <v>3937.6426872096977</v>
      </c>
      <c r="I188" s="36">
        <v>139030288</v>
      </c>
      <c r="J188"/>
      <c r="K188" s="44">
        <v>3965</v>
      </c>
      <c r="L188" s="36">
        <v>2819.8933165195458</v>
      </c>
      <c r="M188" s="36">
        <v>11180877</v>
      </c>
      <c r="N188" s="36"/>
      <c r="O188" s="35">
        <f t="shared" si="21"/>
        <v>107057</v>
      </c>
      <c r="P188" s="36">
        <f t="shared" si="23"/>
        <v>2987.3554461641929</v>
      </c>
      <c r="Q188" s="36">
        <f>I188+E188+M188</f>
        <v>319817312</v>
      </c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</row>
    <row r="189" spans="1:32" ht="12" x14ac:dyDescent="0.25">
      <c r="A189" s="47" t="s">
        <v>55</v>
      </c>
      <c r="C189" s="35">
        <v>80563</v>
      </c>
      <c r="D189" s="36">
        <v>2360.9572756724551</v>
      </c>
      <c r="E189" s="36">
        <v>190205801</v>
      </c>
      <c r="G189" s="35">
        <v>37013</v>
      </c>
      <c r="H189" s="36">
        <v>3922.0718126063816</v>
      </c>
      <c r="I189" s="36">
        <v>145167644</v>
      </c>
      <c r="J189"/>
      <c r="K189" s="44">
        <v>4003</v>
      </c>
      <c r="L189" s="36">
        <v>2765.3624781413941</v>
      </c>
      <c r="M189" s="36">
        <v>11069746</v>
      </c>
      <c r="N189" s="36"/>
      <c r="O189" s="35">
        <f t="shared" si="21"/>
        <v>121579</v>
      </c>
      <c r="P189" s="36">
        <f t="shared" si="23"/>
        <v>2849.5315062634172</v>
      </c>
      <c r="Q189" s="36">
        <f>M189+I189+E189</f>
        <v>346443191</v>
      </c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</row>
    <row r="190" spans="1:32" ht="12" x14ac:dyDescent="0.25">
      <c r="A190" s="49" t="s">
        <v>56</v>
      </c>
      <c r="C190" s="35">
        <v>89328</v>
      </c>
      <c r="D190" s="36">
        <v>2595.7418614544154</v>
      </c>
      <c r="E190" s="36">
        <v>231872429</v>
      </c>
      <c r="G190" s="35">
        <v>36756</v>
      </c>
      <c r="H190" s="36">
        <v>4097.664435738383</v>
      </c>
      <c r="I190" s="36">
        <v>150613754</v>
      </c>
      <c r="J190"/>
      <c r="K190" s="44">
        <v>3433</v>
      </c>
      <c r="L190" s="36">
        <v>2910.2129332944946</v>
      </c>
      <c r="M190" s="36">
        <v>9990761</v>
      </c>
      <c r="N190" s="36"/>
      <c r="O190" s="35">
        <f t="shared" si="21"/>
        <v>129517</v>
      </c>
      <c r="P190" s="36">
        <f t="shared" si="23"/>
        <v>3030.3121983986657</v>
      </c>
      <c r="Q190" s="36">
        <v>392476945</v>
      </c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</row>
    <row r="191" spans="1:32" ht="12" x14ac:dyDescent="0.25">
      <c r="A191" s="49" t="s">
        <v>57</v>
      </c>
      <c r="C191" s="35">
        <v>88445</v>
      </c>
      <c r="D191" s="36">
        <v>2599.9998756289219</v>
      </c>
      <c r="E191" s="36">
        <v>229956988</v>
      </c>
      <c r="G191" s="35">
        <v>37330</v>
      </c>
      <c r="H191" s="36">
        <v>4109.3934904902226</v>
      </c>
      <c r="I191" s="36">
        <v>153403661</v>
      </c>
      <c r="J191"/>
      <c r="K191" s="44">
        <v>3090</v>
      </c>
      <c r="L191" s="36">
        <v>2874.5330097087381</v>
      </c>
      <c r="M191" s="36">
        <v>8882307</v>
      </c>
      <c r="N191" s="36"/>
      <c r="O191" s="35">
        <f t="shared" si="21"/>
        <v>128865</v>
      </c>
      <c r="P191" s="36">
        <f t="shared" si="23"/>
        <v>3043.8284716563844</v>
      </c>
      <c r="Q191" s="36">
        <v>392242956</v>
      </c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</row>
    <row r="192" spans="1:32" ht="12" x14ac:dyDescent="0.25">
      <c r="A192" s="47"/>
      <c r="B192" s="35"/>
      <c r="C192" s="36"/>
      <c r="D192" s="36"/>
      <c r="F192" s="35"/>
      <c r="G192" s="36"/>
      <c r="H192" s="36"/>
      <c r="J192" s="44"/>
      <c r="K192" s="36"/>
      <c r="L192" s="36"/>
      <c r="O192" s="35"/>
      <c r="P192" s="36"/>
      <c r="Q192" s="36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</row>
    <row r="193" spans="1:32" x14ac:dyDescent="0.2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</row>
    <row r="194" spans="1:32" x14ac:dyDescent="0.2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</row>
    <row r="195" spans="1:32" x14ac:dyDescent="0.2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</row>
    <row r="196" spans="1:32" x14ac:dyDescent="0.2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</row>
    <row r="197" spans="1:32" x14ac:dyDescent="0.2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</row>
    <row r="198" spans="1:32" x14ac:dyDescent="0.2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</row>
    <row r="199" spans="1:32" x14ac:dyDescent="0.2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</row>
    <row r="200" spans="1:32" x14ac:dyDescent="0.2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</row>
    <row r="201" spans="1:32" x14ac:dyDescent="0.2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</row>
    <row r="202" spans="1:32" x14ac:dyDescent="0.2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</row>
    <row r="203" spans="1:32" x14ac:dyDescent="0.2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</row>
    <row r="204" spans="1:32" x14ac:dyDescent="0.2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</row>
    <row r="205" spans="1:32" x14ac:dyDescent="0.2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</row>
    <row r="206" spans="1:32" x14ac:dyDescent="0.2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</row>
    <row r="207" spans="1:32" x14ac:dyDescent="0.2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</row>
    <row r="208" spans="1:32" x14ac:dyDescent="0.2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</row>
    <row r="209" spans="1:32" x14ac:dyDescent="0.2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</row>
    <row r="210" spans="1:32" x14ac:dyDescent="0.2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</row>
    <row r="211" spans="1:32" x14ac:dyDescent="0.2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</row>
    <row r="212" spans="1:32" x14ac:dyDescent="0.2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</row>
    <row r="213" spans="1:32" x14ac:dyDescent="0.2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</row>
    <row r="214" spans="1:32" x14ac:dyDescent="0.2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</row>
    <row r="215" spans="1:32" x14ac:dyDescent="0.2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</row>
    <row r="216" spans="1:32" x14ac:dyDescent="0.2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</row>
    <row r="217" spans="1:32" x14ac:dyDescent="0.2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</row>
    <row r="218" spans="1:32" x14ac:dyDescent="0.2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</row>
    <row r="219" spans="1:32" x14ac:dyDescent="0.2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</row>
    <row r="220" spans="1:32" x14ac:dyDescent="0.2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</row>
    <row r="221" spans="1:32" x14ac:dyDescent="0.2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</row>
    <row r="222" spans="1:32" x14ac:dyDescent="0.2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1:32" x14ac:dyDescent="0.2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</row>
    <row r="224" spans="1:32" x14ac:dyDescent="0.2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</row>
    <row r="225" spans="1:32" x14ac:dyDescent="0.2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</row>
    <row r="226" spans="1:32" x14ac:dyDescent="0.2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</row>
    <row r="227" spans="1:32" x14ac:dyDescent="0.2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1:32" x14ac:dyDescent="0.2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</row>
    <row r="229" spans="1:32" x14ac:dyDescent="0.2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</row>
    <row r="230" spans="1:32" x14ac:dyDescent="0.2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</row>
    <row r="231" spans="1:32" x14ac:dyDescent="0.2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</row>
    <row r="232" spans="1:32" x14ac:dyDescent="0.2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</row>
    <row r="233" spans="1:32" x14ac:dyDescent="0.2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</row>
    <row r="234" spans="1:32" x14ac:dyDescent="0.2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</row>
    <row r="235" spans="1:32" x14ac:dyDescent="0.2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</row>
    <row r="236" spans="1:32" x14ac:dyDescent="0.2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</row>
    <row r="237" spans="1:32" x14ac:dyDescent="0.2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</row>
    <row r="238" spans="1:32" x14ac:dyDescent="0.2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</row>
    <row r="239" spans="1:32" x14ac:dyDescent="0.2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</row>
    <row r="240" spans="1:32" x14ac:dyDescent="0.2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1:32" x14ac:dyDescent="0.2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</row>
    <row r="242" spans="1:32" x14ac:dyDescent="0.2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</row>
    <row r="243" spans="1:32" x14ac:dyDescent="0.2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1:32" x14ac:dyDescent="0.2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1:32" x14ac:dyDescent="0.2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1:32" x14ac:dyDescent="0.2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1:32" x14ac:dyDescent="0.2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1:32" x14ac:dyDescent="0.2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1:32" x14ac:dyDescent="0.2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1:32" x14ac:dyDescent="0.2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1:32" x14ac:dyDescent="0.2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1:32" x14ac:dyDescent="0.2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1:32" x14ac:dyDescent="0.2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1:32" x14ac:dyDescent="0.2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1:32" x14ac:dyDescent="0.2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1:32" x14ac:dyDescent="0.2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1:32" x14ac:dyDescent="0.2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1:32" x14ac:dyDescent="0.2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1:32" x14ac:dyDescent="0.2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1:32" x14ac:dyDescent="0.2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1:32" x14ac:dyDescent="0.2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1:32" x14ac:dyDescent="0.2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1:32" x14ac:dyDescent="0.2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1:32" x14ac:dyDescent="0.2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1:32" x14ac:dyDescent="0.2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1:32" x14ac:dyDescent="0.2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1:32" x14ac:dyDescent="0.2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1:32" x14ac:dyDescent="0.2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1:32" x14ac:dyDescent="0.2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1:32" x14ac:dyDescent="0.2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1:32" x14ac:dyDescent="0.2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</row>
    <row r="272" spans="1:32" x14ac:dyDescent="0.2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</row>
    <row r="273" spans="1:32" x14ac:dyDescent="0.2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</row>
    <row r="274" spans="1:32" x14ac:dyDescent="0.2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</row>
    <row r="275" spans="1:32" x14ac:dyDescent="0.2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</row>
    <row r="276" spans="1:32" x14ac:dyDescent="0.2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</row>
    <row r="277" spans="1:32" x14ac:dyDescent="0.2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</row>
    <row r="278" spans="1:32" x14ac:dyDescent="0.2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</row>
    <row r="279" spans="1:32" x14ac:dyDescent="0.2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</row>
    <row r="280" spans="1:32" x14ac:dyDescent="0.2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</row>
    <row r="281" spans="1:32" x14ac:dyDescent="0.2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1:32" x14ac:dyDescent="0.2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</row>
    <row r="283" spans="1:32" x14ac:dyDescent="0.2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</row>
    <row r="284" spans="1:32" x14ac:dyDescent="0.2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</row>
    <row r="285" spans="1:32" x14ac:dyDescent="0.2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</row>
    <row r="286" spans="1:32" x14ac:dyDescent="0.2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</row>
    <row r="287" spans="1:32" x14ac:dyDescent="0.2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</row>
    <row r="288" spans="1:32" x14ac:dyDescent="0.2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</row>
    <row r="289" spans="1:32" x14ac:dyDescent="0.2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</row>
    <row r="290" spans="1:32" x14ac:dyDescent="0.2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</row>
    <row r="291" spans="1:32" x14ac:dyDescent="0.2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</row>
    <row r="292" spans="1:32" x14ac:dyDescent="0.2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</row>
    <row r="293" spans="1:32" x14ac:dyDescent="0.2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</row>
    <row r="294" spans="1:32" x14ac:dyDescent="0.2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</row>
    <row r="295" spans="1:32" x14ac:dyDescent="0.2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</row>
    <row r="296" spans="1:32" x14ac:dyDescent="0.2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</row>
    <row r="297" spans="1:32" x14ac:dyDescent="0.2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</row>
    <row r="298" spans="1:32" x14ac:dyDescent="0.2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</row>
    <row r="299" spans="1:32" x14ac:dyDescent="0.2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</row>
    <row r="300" spans="1:32" x14ac:dyDescent="0.2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</row>
    <row r="301" spans="1:32" x14ac:dyDescent="0.2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</row>
    <row r="302" spans="1:32" x14ac:dyDescent="0.2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</row>
    <row r="303" spans="1:32" x14ac:dyDescent="0.2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</row>
    <row r="304" spans="1:32" x14ac:dyDescent="0.2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</row>
    <row r="305" spans="1:14" x14ac:dyDescent="0.2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</row>
    <row r="306" spans="1:14" x14ac:dyDescent="0.2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</row>
    <row r="307" spans="1:14" x14ac:dyDescent="0.2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</row>
    <row r="308" spans="1:14" x14ac:dyDescent="0.2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</row>
    <row r="309" spans="1:14" x14ac:dyDescent="0.2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</row>
    <row r="310" spans="1:14" x14ac:dyDescent="0.2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</row>
    <row r="311" spans="1:14" x14ac:dyDescent="0.2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</row>
    <row r="312" spans="1:14" x14ac:dyDescent="0.2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</row>
    <row r="313" spans="1:14" x14ac:dyDescent="0.2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</row>
    <row r="314" spans="1:14" x14ac:dyDescent="0.2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</row>
    <row r="315" spans="1:14" x14ac:dyDescent="0.2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</row>
    <row r="316" spans="1:14" x14ac:dyDescent="0.2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</row>
    <row r="317" spans="1:14" x14ac:dyDescent="0.2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</row>
    <row r="318" spans="1:14" x14ac:dyDescent="0.2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</row>
    <row r="319" spans="1:14" x14ac:dyDescent="0.2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</row>
    <row r="320" spans="1:14" x14ac:dyDescent="0.2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</row>
    <row r="321" spans="1:14" x14ac:dyDescent="0.2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</row>
    <row r="322" spans="1:14" x14ac:dyDescent="0.2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</row>
    <row r="323" spans="1:14" x14ac:dyDescent="0.2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</row>
    <row r="324" spans="1:14" x14ac:dyDescent="0.2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</row>
    <row r="325" spans="1:14" x14ac:dyDescent="0.2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</row>
    <row r="326" spans="1:14" x14ac:dyDescent="0.2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</row>
    <row r="327" spans="1:14" x14ac:dyDescent="0.2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</row>
    <row r="328" spans="1:14" x14ac:dyDescent="0.2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</row>
    <row r="329" spans="1:14" x14ac:dyDescent="0.2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</row>
    <row r="330" spans="1:14" x14ac:dyDescent="0.2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</row>
    <row r="331" spans="1:14" x14ac:dyDescent="0.2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</row>
    <row r="332" spans="1:14" x14ac:dyDescent="0.2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</row>
    <row r="333" spans="1:14" x14ac:dyDescent="0.2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</row>
    <row r="334" spans="1:14" x14ac:dyDescent="0.2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</row>
    <row r="335" spans="1:14" x14ac:dyDescent="0.2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</row>
    <row r="336" spans="1:14" x14ac:dyDescent="0.2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</row>
    <row r="337" spans="1:14" x14ac:dyDescent="0.2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</row>
    <row r="338" spans="1:14" x14ac:dyDescent="0.2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</row>
    <row r="339" spans="1:14" x14ac:dyDescent="0.2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</row>
    <row r="340" spans="1:14" x14ac:dyDescent="0.2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</row>
    <row r="341" spans="1:14" x14ac:dyDescent="0.2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</row>
    <row r="342" spans="1:14" x14ac:dyDescent="0.2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</row>
    <row r="343" spans="1:14" x14ac:dyDescent="0.2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</row>
    <row r="344" spans="1:14" x14ac:dyDescent="0.2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</row>
    <row r="345" spans="1:14" x14ac:dyDescent="0.2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</row>
    <row r="346" spans="1:14" x14ac:dyDescent="0.2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</row>
    <row r="347" spans="1:14" x14ac:dyDescent="0.2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</row>
    <row r="348" spans="1:14" x14ac:dyDescent="0.2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</row>
    <row r="349" spans="1:14" x14ac:dyDescent="0.2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</row>
    <row r="350" spans="1:14" x14ac:dyDescent="0.2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</row>
    <row r="351" spans="1:14" x14ac:dyDescent="0.2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</row>
    <row r="352" spans="1:14" x14ac:dyDescent="0.2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</row>
    <row r="353" spans="1:14" x14ac:dyDescent="0.2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</row>
    <row r="354" spans="1:14" x14ac:dyDescent="0.2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</row>
    <row r="355" spans="1:14" x14ac:dyDescent="0.2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</row>
    <row r="356" spans="1:14" x14ac:dyDescent="0.2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</row>
    <row r="357" spans="1:14" x14ac:dyDescent="0.2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</row>
    <row r="358" spans="1:14" x14ac:dyDescent="0.2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</row>
    <row r="359" spans="1:14" x14ac:dyDescent="0.2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</row>
    <row r="360" spans="1:14" x14ac:dyDescent="0.2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</row>
    <row r="361" spans="1:14" x14ac:dyDescent="0.2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</row>
    <row r="362" spans="1:14" x14ac:dyDescent="0.2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</row>
    <row r="363" spans="1:14" x14ac:dyDescent="0.2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</row>
    <row r="364" spans="1:14" x14ac:dyDescent="0.2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</row>
    <row r="365" spans="1:14" x14ac:dyDescent="0.2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</row>
    <row r="366" spans="1:14" x14ac:dyDescent="0.2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</row>
    <row r="367" spans="1:14" x14ac:dyDescent="0.2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</row>
    <row r="368" spans="1:14" x14ac:dyDescent="0.2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</row>
    <row r="369" spans="1:14" x14ac:dyDescent="0.2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</row>
    <row r="370" spans="1:14" x14ac:dyDescent="0.2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</row>
    <row r="371" spans="1:14" x14ac:dyDescent="0.2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</row>
    <row r="372" spans="1:14" x14ac:dyDescent="0.2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</row>
    <row r="373" spans="1:14" x14ac:dyDescent="0.2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</row>
    <row r="374" spans="1:14" x14ac:dyDescent="0.2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</row>
    <row r="375" spans="1:14" x14ac:dyDescent="0.2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</row>
    <row r="376" spans="1:14" x14ac:dyDescent="0.2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</row>
    <row r="377" spans="1:14" x14ac:dyDescent="0.2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</row>
    <row r="378" spans="1:14" x14ac:dyDescent="0.2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</row>
    <row r="379" spans="1:14" x14ac:dyDescent="0.2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</row>
    <row r="380" spans="1:14" x14ac:dyDescent="0.2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</row>
    <row r="381" spans="1:14" x14ac:dyDescent="0.2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</row>
    <row r="382" spans="1:14" x14ac:dyDescent="0.2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</row>
    <row r="383" spans="1:14" x14ac:dyDescent="0.2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</row>
    <row r="384" spans="1:14" x14ac:dyDescent="0.2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</row>
    <row r="385" spans="1:14" x14ac:dyDescent="0.2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</row>
    <row r="386" spans="1:14" x14ac:dyDescent="0.2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</row>
    <row r="387" spans="1:14" x14ac:dyDescent="0.2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</row>
    <row r="388" spans="1:14" x14ac:dyDescent="0.2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</row>
    <row r="389" spans="1:14" x14ac:dyDescent="0.2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</row>
    <row r="390" spans="1:14" x14ac:dyDescent="0.2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</row>
    <row r="391" spans="1:14" x14ac:dyDescent="0.2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</row>
    <row r="392" spans="1:14" x14ac:dyDescent="0.2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</row>
    <row r="393" spans="1:14" x14ac:dyDescent="0.2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</row>
    <row r="394" spans="1:14" x14ac:dyDescent="0.2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</row>
    <row r="395" spans="1:14" x14ac:dyDescent="0.2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</row>
    <row r="396" spans="1:14" x14ac:dyDescent="0.2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</row>
    <row r="397" spans="1:14" x14ac:dyDescent="0.2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</row>
    <row r="398" spans="1:14" x14ac:dyDescent="0.2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</row>
    <row r="399" spans="1:14" x14ac:dyDescent="0.2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</row>
    <row r="400" spans="1:14" x14ac:dyDescent="0.2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</row>
    <row r="401" spans="1:14" x14ac:dyDescent="0.2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</row>
    <row r="402" spans="1:14" x14ac:dyDescent="0.2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</row>
    <row r="403" spans="1:14" x14ac:dyDescent="0.2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</row>
    <row r="404" spans="1:14" x14ac:dyDescent="0.2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</row>
    <row r="405" spans="1:14" x14ac:dyDescent="0.2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</row>
    <row r="406" spans="1:14" x14ac:dyDescent="0.2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</row>
    <row r="407" spans="1:14" x14ac:dyDescent="0.2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</row>
    <row r="408" spans="1:14" x14ac:dyDescent="0.2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</row>
    <row r="409" spans="1:14" x14ac:dyDescent="0.2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</row>
    <row r="410" spans="1:14" x14ac:dyDescent="0.2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</row>
    <row r="411" spans="1:14" x14ac:dyDescent="0.2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</row>
    <row r="412" spans="1:14" x14ac:dyDescent="0.2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</row>
    <row r="413" spans="1:14" x14ac:dyDescent="0.2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</row>
    <row r="414" spans="1:14" x14ac:dyDescent="0.2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</row>
    <row r="415" spans="1:14" x14ac:dyDescent="0.2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</row>
    <row r="416" spans="1:14" x14ac:dyDescent="0.2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</row>
    <row r="417" spans="1:14" x14ac:dyDescent="0.2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</row>
    <row r="418" spans="1:14" x14ac:dyDescent="0.2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</row>
    <row r="419" spans="1:14" x14ac:dyDescent="0.2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</row>
    <row r="420" spans="1:14" x14ac:dyDescent="0.2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</row>
    <row r="421" spans="1:14" x14ac:dyDescent="0.2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</row>
    <row r="422" spans="1:14" x14ac:dyDescent="0.2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</row>
    <row r="423" spans="1:14" x14ac:dyDescent="0.2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</row>
    <row r="424" spans="1:14" x14ac:dyDescent="0.2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</row>
    <row r="425" spans="1:14" x14ac:dyDescent="0.2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</row>
    <row r="426" spans="1:14" x14ac:dyDescent="0.2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</row>
    <row r="427" spans="1:14" x14ac:dyDescent="0.2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</row>
    <row r="428" spans="1:14" x14ac:dyDescent="0.2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</row>
    <row r="429" spans="1:14" x14ac:dyDescent="0.2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</row>
    <row r="430" spans="1:14" x14ac:dyDescent="0.2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</row>
    <row r="431" spans="1:14" x14ac:dyDescent="0.2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</row>
    <row r="432" spans="1:14" x14ac:dyDescent="0.2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</row>
    <row r="433" spans="1:14" x14ac:dyDescent="0.2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</row>
    <row r="434" spans="1:14" x14ac:dyDescent="0.2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</row>
    <row r="435" spans="1:14" x14ac:dyDescent="0.2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</row>
    <row r="436" spans="1:14" x14ac:dyDescent="0.2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</row>
    <row r="437" spans="1:14" x14ac:dyDescent="0.2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</row>
    <row r="438" spans="1:14" x14ac:dyDescent="0.2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</row>
    <row r="439" spans="1:14" x14ac:dyDescent="0.2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</row>
    <row r="440" spans="1:14" x14ac:dyDescent="0.2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</row>
    <row r="441" spans="1:14" x14ac:dyDescent="0.2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</row>
    <row r="442" spans="1:14" x14ac:dyDescent="0.2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</row>
    <row r="443" spans="1:14" x14ac:dyDescent="0.2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</row>
    <row r="444" spans="1:14" x14ac:dyDescent="0.2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</row>
    <row r="445" spans="1:14" x14ac:dyDescent="0.2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</row>
    <row r="446" spans="1:14" x14ac:dyDescent="0.2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</row>
  </sheetData>
  <mergeCells count="14">
    <mergeCell ref="A145:I145"/>
    <mergeCell ref="A147:C147"/>
    <mergeCell ref="C6:E6"/>
    <mergeCell ref="G6:I6"/>
    <mergeCell ref="K6:M6"/>
    <mergeCell ref="A143:M143"/>
    <mergeCell ref="A51:I51"/>
    <mergeCell ref="C55:E55"/>
    <mergeCell ref="G55:I55"/>
    <mergeCell ref="K55:M55"/>
    <mergeCell ref="A95:I95"/>
    <mergeCell ref="C99:E99"/>
    <mergeCell ref="G99:I99"/>
    <mergeCell ref="K99:M99"/>
  </mergeCells>
  <printOptions horizontalCentered="1"/>
  <pageMargins left="0.9" right="0.9" top="0.65" bottom="0.75" header="0.3" footer="0.3"/>
  <pageSetup scale="90" orientation="landscape" r:id="rId1"/>
  <headerFooter alignWithMargins="0"/>
  <rowBreaks count="2" manualBreakCount="2">
    <brk id="49" max="16" man="1"/>
    <brk id="93" max="16383" man="1"/>
  </rowBreaks>
  <ignoredErrors>
    <ignoredError sqref="L21:L48 D22 L75 L107:L10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2.1 MAP Hist Sectors</vt:lpstr>
      <vt:lpstr>'T 2.1 MAP Hist Sectors'!Print_Area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Nicole Jennings</cp:lastModifiedBy>
  <cp:lastPrinted>2019-12-19T22:22:20Z</cp:lastPrinted>
  <dcterms:created xsi:type="dcterms:W3CDTF">2019-12-13T20:27:07Z</dcterms:created>
  <dcterms:modified xsi:type="dcterms:W3CDTF">2020-01-31T20:56:26Z</dcterms:modified>
</cp:coreProperties>
</file>